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2">'06'!$A$1:$S$73</definedName>
    <definedName name="_xlnm.Print_Area" localSheetId="13">'07'!$A$1:$T$72</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<sst xmlns="http://schemas.openxmlformats.org/spreadsheetml/2006/main" count="1025" uniqueCount="480">
  <si>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</si>
  <si>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</si>
  <si>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</si>
  <si>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</si>
  <si>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</si>
  <si>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</si>
  <si>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</si>
  <si>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</si>
  <si>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</si>
  <si>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</si>
  <si>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</si>
  <si>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</si>
  <si>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</si>
  <si>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</si>
  <si>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</si>
  <si>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</si>
  <si>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</si>
  <si>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</si>
  <si>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</si>
  <si>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</si>
  <si>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</si>
  <si>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</si>
  <si>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</si>
  <si>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</si>
  <si>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</si>
  <si>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</si>
  <si>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</si>
  <si>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</si>
  <si>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</si>
  <si>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</si>
  <si>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</si>
  <si>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</si>
  <si>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</si>
  <si>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</si>
  <si>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</si>
  <si>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</si>
  <si>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</si>
  <si>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</si>
  <si>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</si>
  <si>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</si>
  <si>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</si>
  <si>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</si>
  <si>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</si>
  <si>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</si>
  <si>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</si>
  <si>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</si>
  <si>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</si>
  <si>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</si>
  <si>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</si>
  <si>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</si>
  <si>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</si>
  <si>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</si>
  <si>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</si>
  <si>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</si>
  <si>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</si>
  <si>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</si>
  <si>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</si>
  <si>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</si>
  <si>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</si>
  <si>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</si>
  <si>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</si>
  <si>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</si>
  <si>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</si>
  <si>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</si>
  <si>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</si>
  <si>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</si>
  <si>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</si>
  <si>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</si>
  <si>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</si>
  <si>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</si>
  <si>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</si>
  <si>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</si>
  <si>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</si>
  <si>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</si>
  <si>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</si>
  <si>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</si>
  <si>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</si>
  <si>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</si>
  <si>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</si>
  <si>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</si>
  <si>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</si>
  <si>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</si>
  <si>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</si>
  <si>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</si>
  <si>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</si>
  <si>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</si>
  <si>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</si>
  <si>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</si>
  <si>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</si>
  <si>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</si>
  <si>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</si>
  <si>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</si>
  <si>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</si>
  <si>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</si>
  <si>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</si>
  <si>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</si>
  <si>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</si>
  <si>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</si>
  <si>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</si>
  <si>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</si>
  <si>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Đang thi hành</t>
  </si>
  <si>
    <t>Tạm đình chỉ thi hành án</t>
  </si>
  <si>
    <t>Trường hợp khác</t>
  </si>
  <si>
    <t>Chưa có điều kiện thi hành</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</si>
  <si>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</si>
  <si>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</si>
  <si>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</si>
  <si>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</si>
  <si>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</si>
  <si>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</si>
  <si>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</si>
  <si>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</si>
  <si>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</si>
  <si>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</si>
  <si>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</si>
  <si>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</si>
  <si>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</si>
  <si>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</si>
  <si>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</si>
  <si>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</si>
  <si>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</si>
  <si>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</si>
  <si>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</si>
  <si>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</si>
  <si>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</si>
  <si>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</si>
  <si>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</si>
  <si>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</si>
  <si>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</si>
  <si>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</si>
  <si>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</si>
  <si>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</si>
  <si>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</si>
  <si>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</si>
  <si>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</si>
  <si>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</si>
  <si>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</si>
  <si>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</si>
  <si>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</si>
  <si>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</si>
  <si>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</si>
  <si>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</si>
  <si>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</si>
  <si>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</si>
  <si>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</si>
  <si>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</si>
  <si>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</si>
  <si>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</si>
  <si>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</si>
  <si>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</si>
  <si>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</si>
  <si>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</si>
  <si>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</si>
  <si>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</si>
  <si>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</si>
  <si>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</si>
  <si>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</si>
  <si>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</si>
  <si>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</si>
  <si>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</si>
  <si>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</si>
  <si>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</si>
  <si>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</si>
  <si>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</si>
  <si>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</si>
  <si>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</si>
  <si>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</si>
  <si>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</si>
  <si>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</si>
  <si>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</si>
  <si>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</si>
  <si>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</si>
  <si>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</si>
  <si>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</si>
  <si>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</si>
  <si>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</si>
  <si>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</si>
  <si>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</si>
  <si>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</si>
  <si>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</si>
  <si>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</si>
  <si>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</si>
  <si>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</si>
  <si>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</si>
  <si>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</si>
  <si>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</si>
  <si>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</si>
  <si>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</si>
  <si>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</si>
  <si>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</si>
  <si>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</si>
  <si>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</si>
  <si>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</si>
  <si>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</si>
  <si>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</si>
  <si>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</si>
  <si>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</si>
  <si>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</si>
  <si>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</si>
  <si>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</si>
  <si>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</si>
  <si>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</si>
  <si>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</si>
  <si>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</si>
  <si>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</si>
  <si>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</si>
  <si>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</si>
  <si>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</si>
  <si>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</si>
  <si>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</si>
  <si>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</si>
  <si>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</si>
  <si>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</si>
  <si>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</si>
  <si>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</si>
  <si>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</si>
  <si>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</si>
  <si>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</si>
  <si>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</si>
  <si>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</si>
  <si>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</si>
  <si>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</si>
  <si>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</si>
  <si>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</si>
  <si>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</si>
  <si>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</si>
  <si>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</si>
  <si>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</si>
  <si>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</si>
  <si>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</si>
  <si>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</si>
  <si>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</si>
  <si>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</si>
  <si>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</si>
  <si>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</si>
  <si>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</si>
  <si>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</si>
  <si>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</si>
  <si>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</si>
  <si>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</si>
  <si>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</si>
  <si>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</si>
  <si>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</si>
  <si>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</si>
  <si>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</si>
  <si>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</si>
  <si>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</si>
  <si>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</si>
  <si>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</si>
  <si>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</si>
  <si>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</si>
  <si>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</si>
  <si>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</si>
  <si>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</si>
  <si>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</si>
  <si>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</si>
  <si>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</si>
  <si>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</si>
  <si>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</si>
  <si>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</si>
  <si>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</si>
  <si>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</si>
  <si>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</si>
  <si>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</si>
  <si>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</si>
  <si>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</si>
  <si>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</si>
  <si>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</si>
  <si>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</si>
  <si>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</si>
  <si>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</si>
  <si>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</si>
  <si>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</si>
  <si>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</si>
  <si>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</si>
  <si>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</si>
  <si>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</si>
  <si>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</si>
  <si>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</si>
  <si>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</si>
  <si>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</si>
  <si>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</si>
  <si>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</si>
  <si>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</si>
  <si>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</si>
  <si>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</si>
  <si>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</si>
  <si>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</si>
  <si>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</si>
  <si>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</si>
  <si>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</si>
  <si>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</si>
  <si>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</si>
  <si>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</si>
  <si>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</si>
  <si>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</si>
  <si>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</si>
  <si>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</si>
  <si>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</si>
  <si>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</si>
  <si>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</si>
  <si>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</si>
  <si>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</si>
  <si>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</si>
  <si>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</si>
  <si>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</si>
  <si>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</si>
  <si>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</si>
  <si>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</si>
  <si>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</si>
  <si>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</si>
  <si>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</si>
  <si>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</si>
  <si>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</si>
  <si>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</si>
  <si>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</si>
  <si>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</si>
  <si>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</si>
  <si>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</si>
  <si>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</si>
  <si>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</si>
  <si>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</si>
  <si>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</si>
  <si>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</si>
  <si>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</si>
  <si>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</si>
  <si>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</si>
  <si>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</si>
  <si>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</si>
  <si>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</si>
  <si>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</si>
  <si>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</si>
  <si>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</si>
  <si>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</si>
  <si>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</si>
  <si>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</si>
  <si>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</si>
  <si>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</si>
  <si>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</si>
  <si>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</si>
  <si>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</si>
  <si>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</si>
  <si>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</si>
  <si>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</si>
  <si>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</si>
  <si>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</si>
  <si>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</si>
  <si>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</si>
  <si>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</si>
  <si>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</si>
  <si>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</si>
  <si>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</si>
  <si>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</si>
  <si>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</si>
  <si>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</si>
  <si>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</si>
  <si>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</si>
  <si>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</si>
  <si>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</si>
  <si>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</si>
  <si>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</si>
  <si>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</si>
  <si>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</si>
  <si>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</si>
  <si>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</si>
  <si>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</si>
  <si>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</si>
  <si>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</si>
  <si>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</si>
  <si>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</si>
  <si>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</si>
  <si>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</si>
  <si>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</si>
  <si>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</si>
  <si>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</si>
  <si>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</si>
  <si>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</si>
  <si>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</si>
  <si>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</si>
  <si>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</si>
  <si>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</si>
  <si>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</si>
  <si>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</si>
  <si>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</si>
  <si>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</si>
  <si>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</si>
  <si>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</si>
  <si>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</si>
  <si>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</si>
  <si>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</si>
  <si>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</si>
  <si>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</si>
  <si>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</si>
  <si>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</si>
  <si>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</si>
  <si>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</si>
  <si>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</si>
  <si>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</si>
  <si>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</si>
  <si>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</si>
  <si>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</si>
  <si>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</si>
  <si>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</si>
  <si>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</si>
  <si>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</si>
  <si>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</si>
  <si>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</si>
  <si>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</si>
  <si>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</si>
  <si>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</si>
  <si>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</si>
  <si>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</si>
  <si>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</si>
  <si>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</si>
  <si>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</si>
  <si>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</si>
  <si>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</si>
  <si>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</si>
  <si>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</si>
  <si>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</si>
  <si>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</si>
  <si>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</si>
  <si>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CTHADS Tỉnh Thái Bình</t>
  </si>
  <si>
    <t>Hà Thành</t>
  </si>
  <si>
    <t>Nguyễn Thái Bình</t>
  </si>
  <si>
    <t>Lê Thanh Tình</t>
  </si>
  <si>
    <t>Hoàng Văn Hạ</t>
  </si>
  <si>
    <t>Chi cục Thành phố</t>
  </si>
  <si>
    <t>Nguyễn Thanh Hương</t>
  </si>
  <si>
    <t>Tô Minh Khoát</t>
  </si>
  <si>
    <t>Trần thùy Giang</t>
  </si>
  <si>
    <t>Trần Mạnh Thắng</t>
  </si>
  <si>
    <t>Vũ Tiến Hải</t>
  </si>
  <si>
    <t>Bùi Minh Toàn</t>
  </si>
  <si>
    <t>Nguyễn Minh Lương</t>
  </si>
  <si>
    <t>Chi cục Vũ Thư</t>
  </si>
  <si>
    <t>Phạm Quang Huy</t>
  </si>
  <si>
    <t>Nguyễn Văn Toán</t>
  </si>
  <si>
    <t>Chi cục Kiến Xương</t>
  </si>
  <si>
    <t>Đỗ Minh Tiến</t>
  </si>
  <si>
    <t>Phạm Thế Hoành</t>
  </si>
  <si>
    <t>Nguyễn Thị Thu Hiền</t>
  </si>
  <si>
    <t>Trần Mạnh Hùng</t>
  </si>
  <si>
    <t>Chi cục Tiền Hải</t>
  </si>
  <si>
    <t>Lý Thị Thược</t>
  </si>
  <si>
    <t>Lý Thị Ngọc Thơ</t>
  </si>
  <si>
    <t>Đặng Hồng Hải</t>
  </si>
  <si>
    <t>Nguyễn Văn Hiến</t>
  </si>
  <si>
    <t>Đinh Quanh Hàn</t>
  </si>
  <si>
    <t>Chi cục Đông Hưng</t>
  </si>
  <si>
    <t>CHV. NGA</t>
  </si>
  <si>
    <t>CHV. HẠ</t>
  </si>
  <si>
    <t>CHV. GƯƠNG</t>
  </si>
  <si>
    <t>CHV. HUY</t>
  </si>
  <si>
    <t>CHV. LỰU</t>
  </si>
  <si>
    <t>Chi cục Hưng Hà</t>
  </si>
  <si>
    <t>CHV Nguyễn Ngọc Tuân</t>
  </si>
  <si>
    <t>CHV Trần Xuân Lộc</t>
  </si>
  <si>
    <t>Chi cục Quỳnh Phụ</t>
  </si>
  <si>
    <t>Trần Đức Hoan</t>
  </si>
  <si>
    <t>Nguyễn Đắc Ban</t>
  </si>
  <si>
    <t>Nguyễn Thị Phượng</t>
  </si>
  <si>
    <t>Chi cục Thái Thụy</t>
  </si>
  <si>
    <t>Chấp hành viên Nam</t>
  </si>
  <si>
    <t>Chấp hành viên Duy</t>
  </si>
  <si>
    <t>Chấp hành viên Dân</t>
  </si>
  <si>
    <t>Chấp hành viên Lê</t>
  </si>
  <si>
    <t>Lê Miền Đông</t>
  </si>
  <si>
    <t>Nguyễn Ngọc Tuân</t>
  </si>
  <si>
    <t>Trần Xuân Lộc</t>
  </si>
  <si>
    <t>CHV Hoàng Hữu Huân</t>
  </si>
  <si>
    <t>Hoàng Hữu Huân</t>
  </si>
  <si>
    <t>PHÓ CỤC TRƯỞNG</t>
  </si>
  <si>
    <t>KT. CỤC TRƯỞNG</t>
  </si>
  <si>
    <t>Trần Xuân Thúy</t>
  </si>
  <si>
    <t>Ng T M Hương</t>
  </si>
  <si>
    <r>
      <rPr>
        <sz val="12"/>
        <rFont val="Times New Roman"/>
        <family val="1"/>
      </rPr>
      <t>11 tháng / năm 2016</t>
    </r>
  </si>
  <si>
    <r>
      <rPr>
        <sz val="12"/>
        <rFont val="Times New Roman"/>
        <family val="1"/>
      </rPr>
      <t xml:space="preserve">Thái Bình, ngày </t>
    </r>
    <r>
      <rPr>
        <sz val="12"/>
        <color indexed="10"/>
        <rFont val="Times New Roman"/>
        <family val="1"/>
      </rPr>
      <t>10</t>
    </r>
    <r>
      <rPr>
        <sz val="12"/>
        <rFont val="Times New Roman"/>
        <family val="1"/>
      </rPr>
      <t xml:space="preserve"> tháng 9 năm 2016</t>
    </r>
  </si>
  <si>
    <t>Lê Xuân Hồng</t>
  </si>
  <si>
    <t>Ngô Quang Toản</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</si>
</sst>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s>
  <fonts count="121">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
      <left style="double"/>
      <right style="thin"/>
      <top style="double"/>
      <bottom style="thin"/>
    </border>
  </borders>
  <cellStyleXfs count="1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04"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04"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104"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04"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104"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04"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104"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104"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04"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04"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104"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05"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105"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105"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105"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05"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105"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105"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105"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105"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105"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05"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105"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106"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07" fillId="20" borderId="1" applyNumberFormat="0" applyAlignment="0" applyProtection="0"/>
    <xf numFmtId="0" fontId="40" fillId="20" borderId="1" applyNumberFormat="0" applyAlignment="0" applyProtection="0"/>
    <xf numFmtId="0" fontId="40" fillId="20" borderId="1" applyNumberFormat="0" applyAlignment="0" applyProtection="0"/>
    <xf numFmtId="0" fontId="108" fillId="21" borderId="2" applyNumberFormat="0" applyAlignment="0" applyProtection="0"/>
    <xf numFmtId="0" fontId="41" fillId="21" borderId="2"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11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111"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112"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113"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11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114" fillId="7" borderId="1" applyNumberFormat="0" applyAlignment="0" applyProtection="0"/>
    <xf numFmtId="0" fontId="47" fillId="7" borderId="1" applyNumberFormat="0" applyAlignment="0" applyProtection="0"/>
    <xf numFmtId="0" fontId="47" fillId="7" borderId="1" applyNumberFormat="0" applyAlignment="0" applyProtection="0"/>
    <xf numFmtId="0" fontId="115"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116"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17" fillId="20" borderId="8" applyNumberFormat="0" applyAlignment="0" applyProtection="0"/>
    <xf numFmtId="0" fontId="50" fillId="20" borderId="8" applyNumberFormat="0" applyAlignment="0" applyProtection="0"/>
    <xf numFmtId="0" fontId="50" fillId="20" borderId="8" applyNumberFormat="0" applyAlignment="0" applyProtection="0"/>
    <xf numFmtId="9" fontId="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19"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120"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794">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0" xfId="96" applyNumberFormat="1" applyFont="1" applyBorder="1" applyAlignment="1">
      <alignment vertical="center"/>
    </xf>
    <xf numFmtId="49" fontId="5" fillId="0" borderId="11" xfId="0" applyNumberFormat="1" applyFont="1" applyFill="1" applyBorder="1" applyAlignment="1">
      <alignment horizontal="left"/>
    </xf>
    <xf numFmtId="49" fontId="7" fillId="0" borderId="12"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3" xfId="0" applyNumberFormat="1" applyFont="1" applyFill="1" applyBorder="1" applyAlignment="1">
      <alignment/>
    </xf>
    <xf numFmtId="49" fontId="5" fillId="0" borderId="13" xfId="0" applyNumberFormat="1" applyFont="1" applyFill="1" applyBorder="1" applyAlignment="1">
      <alignment/>
    </xf>
    <xf numFmtId="49" fontId="5"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xf>
    <xf numFmtId="49" fontId="6" fillId="0" borderId="11" xfId="0" applyNumberFormat="1" applyFont="1" applyFill="1" applyBorder="1" applyAlignment="1">
      <alignment horizontal="left"/>
    </xf>
    <xf numFmtId="49" fontId="16" fillId="0" borderId="11" xfId="0" applyNumberFormat="1" applyFont="1" applyFill="1" applyBorder="1" applyAlignment="1">
      <alignment horizontal="center" vertical="center" wrapText="1"/>
    </xf>
    <xf numFmtId="49" fontId="6" fillId="0" borderId="14" xfId="0" applyNumberFormat="1" applyFont="1" applyFill="1" applyBorder="1" applyAlignment="1">
      <alignment horizontal="center"/>
    </xf>
    <xf numFmtId="49" fontId="12" fillId="0" borderId="11" xfId="0" applyNumberFormat="1" applyFont="1" applyFill="1" applyBorder="1" applyAlignment="1">
      <alignment horizontal="left"/>
    </xf>
    <xf numFmtId="49" fontId="5" fillId="0" borderId="11" xfId="0" applyNumberFormat="1" applyFont="1" applyFill="1" applyBorder="1" applyAlignment="1">
      <alignment horizontal="center"/>
    </xf>
    <xf numFmtId="49" fontId="7" fillId="0" borderId="11" xfId="0" applyNumberFormat="1" applyFont="1" applyFill="1" applyBorder="1" applyAlignment="1">
      <alignment horizontal="center"/>
    </xf>
    <xf numFmtId="49" fontId="17" fillId="0" borderId="11"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1"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24" borderId="11" xfId="0" applyNumberFormat="1" applyFont="1" applyFill="1" applyBorder="1" applyAlignment="1">
      <alignment/>
    </xf>
    <xf numFmtId="3" fontId="4" fillId="24" borderId="11" xfId="135" applyNumberFormat="1" applyFont="1" applyFill="1" applyBorder="1" applyAlignment="1" applyProtection="1">
      <alignment horizontal="center" vertical="center"/>
      <protection/>
    </xf>
    <xf numFmtId="49" fontId="0" fillId="24"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5" fillId="0" borderId="0" xfId="136" applyNumberFormat="1" applyFont="1" applyAlignment="1">
      <alignment/>
      <protection/>
    </xf>
    <xf numFmtId="49" fontId="0" fillId="0" borderId="0" xfId="136" applyNumberFormat="1" applyFont="1" applyBorder="1" applyAlignment="1">
      <alignment horizontal="left" wrapText="1"/>
      <protection/>
    </xf>
    <xf numFmtId="49" fontId="18"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3" fillId="24" borderId="13" xfId="136" applyNumberFormat="1" applyFont="1" applyFill="1" applyBorder="1" applyAlignment="1">
      <alignment/>
      <protection/>
    </xf>
    <xf numFmtId="49" fontId="7" fillId="0" borderId="11" xfId="136" applyNumberFormat="1" applyFont="1" applyFill="1" applyBorder="1" applyAlignment="1">
      <alignment horizontal="center" vertical="center" wrapText="1"/>
      <protection/>
    </xf>
    <xf numFmtId="49" fontId="54" fillId="25" borderId="11" xfId="136" applyNumberFormat="1" applyFont="1" applyFill="1" applyBorder="1" applyAlignment="1">
      <alignment horizontal="center"/>
      <protection/>
    </xf>
    <xf numFmtId="49" fontId="7" fillId="0" borderId="12" xfId="136" applyNumberFormat="1" applyFont="1" applyFill="1" applyBorder="1" applyAlignment="1">
      <alignment horizontal="center" vertical="center" wrapText="1"/>
      <protection/>
    </xf>
    <xf numFmtId="49" fontId="7" fillId="0" borderId="11" xfId="136" applyNumberFormat="1" applyFont="1" applyBorder="1" applyAlignment="1">
      <alignment horizontal="center" vertical="center" wrapText="1"/>
      <protection/>
    </xf>
    <xf numFmtId="49" fontId="55" fillId="0" borderId="11" xfId="136" applyNumberFormat="1" applyFont="1" applyFill="1" applyBorder="1" applyAlignment="1">
      <alignment horizontal="center" vertical="center" wrapText="1"/>
      <protection/>
    </xf>
    <xf numFmtId="49" fontId="18" fillId="0" borderId="11" xfId="136" applyNumberFormat="1" applyFont="1" applyBorder="1" applyAlignment="1">
      <alignment horizontal="center" vertical="center"/>
      <protection/>
    </xf>
    <xf numFmtId="3" fontId="0" fillId="0" borderId="11" xfId="136" applyNumberFormat="1" applyFont="1" applyBorder="1" applyAlignment="1">
      <alignment horizontal="center" vertical="center"/>
      <protection/>
    </xf>
    <xf numFmtId="3" fontId="0" fillId="0" borderId="11" xfId="136" applyNumberFormat="1" applyFont="1" applyBorder="1" applyAlignment="1">
      <alignment vertical="center"/>
      <protection/>
    </xf>
    <xf numFmtId="49" fontId="0" fillId="0" borderId="0" xfId="136" applyNumberFormat="1" applyAlignment="1">
      <alignment vertical="center"/>
      <protection/>
    </xf>
    <xf numFmtId="3" fontId="53" fillId="3" borderId="11" xfId="136" applyNumberFormat="1" applyFont="1" applyFill="1" applyBorder="1" applyAlignment="1">
      <alignment vertical="center"/>
      <protection/>
    </xf>
    <xf numFmtId="3" fontId="58" fillId="3" borderId="11" xfId="136" applyNumberFormat="1" applyFont="1" applyFill="1" applyBorder="1" applyAlignment="1">
      <alignment vertical="center"/>
      <protection/>
    </xf>
    <xf numFmtId="49" fontId="59" fillId="0" borderId="11" xfId="136" applyNumberFormat="1" applyFont="1" applyBorder="1" applyAlignment="1">
      <alignment horizontal="center" vertical="center"/>
      <protection/>
    </xf>
    <xf numFmtId="3" fontId="25" fillId="22" borderId="11" xfId="136" applyNumberFormat="1" applyFont="1" applyFill="1" applyBorder="1" applyAlignment="1">
      <alignment vertical="center"/>
      <protection/>
    </xf>
    <xf numFmtId="3" fontId="3" fillId="25" borderId="11" xfId="136" applyNumberFormat="1" applyFont="1" applyFill="1" applyBorder="1" applyAlignment="1">
      <alignment horizontal="center" vertical="center"/>
      <protection/>
    </xf>
    <xf numFmtId="3" fontId="3" fillId="25" borderId="11" xfId="136" applyNumberFormat="1" applyFont="1" applyFill="1" applyBorder="1" applyAlignment="1">
      <alignment vertical="center"/>
      <protection/>
    </xf>
    <xf numFmtId="49" fontId="7" fillId="22" borderId="11" xfId="136" applyNumberFormat="1" applyFont="1" applyFill="1" applyBorder="1" applyAlignment="1">
      <alignment horizontal="center" vertical="center"/>
      <protection/>
    </xf>
    <xf numFmtId="49" fontId="7" fillId="22" borderId="11" xfId="136" applyNumberFormat="1" applyFont="1" applyFill="1" applyBorder="1" applyAlignment="1">
      <alignment horizontal="left" vertical="center"/>
      <protection/>
    </xf>
    <xf numFmtId="3" fontId="29" fillId="25" borderId="11" xfId="136" applyNumberFormat="1" applyFont="1" applyFill="1" applyBorder="1" applyAlignment="1">
      <alignment vertical="center"/>
      <protection/>
    </xf>
    <xf numFmtId="3" fontId="29" fillId="0" borderId="11" xfId="136" applyNumberFormat="1" applyFont="1" applyFill="1" applyBorder="1" applyAlignment="1">
      <alignment vertical="center"/>
      <protection/>
    </xf>
    <xf numFmtId="9" fontId="0" fillId="0" borderId="0" xfId="145" applyFont="1" applyAlignment="1">
      <alignment vertical="center"/>
    </xf>
    <xf numFmtId="49" fontId="7" fillId="22" borderId="14" xfId="136" applyNumberFormat="1" applyFont="1" applyFill="1" applyBorder="1" applyAlignment="1">
      <alignment horizontal="center" vertical="center"/>
      <protection/>
    </xf>
    <xf numFmtId="3" fontId="25" fillId="22" borderId="11" xfId="136" applyNumberFormat="1" applyFont="1" applyFill="1" applyBorder="1" applyAlignment="1">
      <alignment vertical="center"/>
      <protection/>
    </xf>
    <xf numFmtId="49" fontId="4" fillId="0" borderId="11" xfId="136" applyNumberFormat="1" applyFont="1" applyBorder="1" applyAlignment="1">
      <alignment horizontal="center" vertical="center"/>
      <protection/>
    </xf>
    <xf numFmtId="49" fontId="4" fillId="24" borderId="11" xfId="136" applyNumberFormat="1" applyFont="1" applyFill="1" applyBorder="1" applyAlignment="1">
      <alignment horizontal="left" vertical="center"/>
      <protection/>
    </xf>
    <xf numFmtId="49" fontId="5" fillId="24" borderId="11" xfId="136" applyNumberFormat="1" applyFont="1" applyFill="1" applyBorder="1" applyAlignment="1">
      <alignment horizontal="left" vertical="center"/>
      <protection/>
    </xf>
    <xf numFmtId="3" fontId="29" fillId="0" borderId="11" xfId="137" applyNumberFormat="1" applyFont="1" applyFill="1" applyBorder="1" applyAlignment="1">
      <alignment vertical="center"/>
      <protection/>
    </xf>
    <xf numFmtId="49" fontId="20" fillId="0" borderId="0" xfId="136" applyNumberFormat="1" applyFont="1" applyAlignment="1">
      <alignment vertical="center"/>
      <protection/>
    </xf>
    <xf numFmtId="49" fontId="4" fillId="24" borderId="11" xfId="136" applyNumberFormat="1" applyFont="1" applyFill="1" applyBorder="1" applyAlignment="1">
      <alignment horizontal="left" vertical="center"/>
      <protection/>
    </xf>
    <xf numFmtId="3" fontId="29" fillId="0" borderId="11" xfId="137" applyNumberFormat="1" applyFont="1" applyFill="1" applyBorder="1" applyAlignment="1">
      <alignment horizontal="center" vertical="center"/>
      <protection/>
    </xf>
    <xf numFmtId="49" fontId="0" fillId="0" borderId="0" xfId="136" applyNumberFormat="1" applyFill="1">
      <alignment/>
      <protection/>
    </xf>
    <xf numFmtId="49" fontId="20" fillId="0" borderId="0" xfId="136" applyNumberFormat="1" applyFont="1">
      <alignment/>
      <protection/>
    </xf>
    <xf numFmtId="49" fontId="29" fillId="0" borderId="0" xfId="136" applyNumberFormat="1" applyFont="1" applyFill="1" applyBorder="1" applyAlignment="1">
      <alignment horizontal="center" wrapText="1"/>
      <protection/>
    </xf>
    <xf numFmtId="49" fontId="60" fillId="0" borderId="0" xfId="136" applyNumberFormat="1" applyFont="1" applyBorder="1">
      <alignment/>
      <protection/>
    </xf>
    <xf numFmtId="49" fontId="61" fillId="0" borderId="0" xfId="136" applyNumberFormat="1" applyFont="1">
      <alignment/>
      <protection/>
    </xf>
    <xf numFmtId="49" fontId="1" fillId="0" borderId="0" xfId="136" applyNumberFormat="1" applyFont="1">
      <alignment/>
      <protection/>
    </xf>
    <xf numFmtId="9" fontId="1" fillId="0" borderId="0" xfId="145" applyFont="1" applyAlignment="1">
      <alignment/>
    </xf>
    <xf numFmtId="49" fontId="62" fillId="0" borderId="0" xfId="136" applyNumberFormat="1" applyFont="1" applyBorder="1">
      <alignment/>
      <protection/>
    </xf>
    <xf numFmtId="49" fontId="25" fillId="0" borderId="0" xfId="136" applyNumberFormat="1" applyFont="1" applyBorder="1" applyAlignment="1">
      <alignment horizontal="center" wrapText="1"/>
      <protection/>
    </xf>
    <xf numFmtId="49" fontId="25" fillId="0" borderId="0" xfId="136" applyNumberFormat="1" applyFont="1" applyFill="1" applyBorder="1" applyAlignment="1">
      <alignment horizontal="center" wrapText="1"/>
      <protection/>
    </xf>
    <xf numFmtId="49" fontId="63" fillId="0" borderId="0" xfId="136" applyNumberFormat="1" applyFont="1" applyBorder="1">
      <alignment/>
      <protection/>
    </xf>
    <xf numFmtId="49" fontId="64" fillId="0" borderId="0" xfId="136" applyNumberFormat="1" applyFont="1" applyBorder="1" applyAlignment="1">
      <alignment wrapText="1"/>
      <protection/>
    </xf>
    <xf numFmtId="49" fontId="2" fillId="0" borderId="0" xfId="136" applyNumberFormat="1" applyFont="1" applyBorder="1">
      <alignment/>
      <protection/>
    </xf>
    <xf numFmtId="49" fontId="41" fillId="0" borderId="0" xfId="136" applyNumberFormat="1" applyFont="1" applyBorder="1" applyAlignment="1">
      <alignment horizontal="center" wrapText="1"/>
      <protection/>
    </xf>
    <xf numFmtId="49" fontId="41" fillId="0" borderId="0" xfId="136" applyNumberFormat="1" applyFont="1" applyFill="1" applyBorder="1" applyAlignment="1">
      <alignment horizontal="center" wrapText="1"/>
      <protection/>
    </xf>
    <xf numFmtId="49" fontId="65" fillId="0" borderId="0" xfId="136" applyNumberFormat="1" applyFont="1" applyBorder="1">
      <alignment/>
      <protection/>
    </xf>
    <xf numFmtId="49" fontId="29" fillId="0" borderId="0" xfId="136" applyNumberFormat="1" applyFont="1">
      <alignment/>
      <protection/>
    </xf>
    <xf numFmtId="49" fontId="29" fillId="0" borderId="0" xfId="136" applyNumberFormat="1" applyFont="1" applyFill="1">
      <alignment/>
      <protection/>
    </xf>
    <xf numFmtId="49" fontId="29" fillId="24" borderId="0" xfId="136" applyNumberFormat="1" applyFont="1" applyFill="1">
      <alignment/>
      <protection/>
    </xf>
    <xf numFmtId="0" fontId="25" fillId="0" borderId="0" xfId="136" applyFont="1" applyAlignment="1">
      <alignment horizontal="center"/>
      <protection/>
    </xf>
    <xf numFmtId="49" fontId="25" fillId="24" borderId="0" xfId="136" applyNumberFormat="1" applyFont="1" applyFill="1" applyAlignment="1">
      <alignment horizontal="center"/>
      <protection/>
    </xf>
    <xf numFmtId="0" fontId="67" fillId="0" borderId="0" xfId="136" applyFont="1" applyAlignment="1">
      <alignment/>
      <protection/>
    </xf>
    <xf numFmtId="0" fontId="3" fillId="0" borderId="0" xfId="136" applyFont="1" applyAlignment="1">
      <alignment/>
      <protection/>
    </xf>
    <xf numFmtId="49" fontId="32" fillId="0" borderId="0" xfId="136" applyNumberFormat="1" applyFont="1">
      <alignment/>
      <protection/>
    </xf>
    <xf numFmtId="3" fontId="0" fillId="0" borderId="0" xfId="136" applyNumberFormat="1" applyFont="1" applyFill="1">
      <alignment/>
      <protection/>
    </xf>
    <xf numFmtId="49" fontId="3"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19" fillId="0" borderId="13" xfId="136" applyNumberFormat="1" applyFont="1" applyFill="1" applyBorder="1" applyAlignment="1">
      <alignment/>
      <protection/>
    </xf>
    <xf numFmtId="49" fontId="5" fillId="0" borderId="13" xfId="136" applyNumberFormat="1" applyFont="1" applyFill="1" applyBorder="1" applyAlignment="1">
      <alignment horizontal="center"/>
      <protection/>
    </xf>
    <xf numFmtId="49" fontId="0" fillId="0" borderId="0" xfId="136" applyNumberFormat="1" applyFill="1" applyBorder="1">
      <alignment/>
      <protection/>
    </xf>
    <xf numFmtId="49" fontId="6" fillId="0" borderId="11" xfId="136" applyNumberFormat="1" applyFont="1" applyFill="1" applyBorder="1" applyAlignment="1">
      <alignment horizontal="center" vertical="center" wrapText="1"/>
      <protection/>
    </xf>
    <xf numFmtId="49" fontId="19" fillId="0" borderId="11" xfId="136" applyNumberFormat="1" applyFont="1" applyFill="1" applyBorder="1" applyAlignment="1">
      <alignment horizontal="center" vertical="center" wrapText="1"/>
      <protection/>
    </xf>
    <xf numFmtId="3" fontId="30" fillId="3" borderId="11" xfId="136" applyNumberFormat="1" applyFont="1" applyFill="1" applyBorder="1" applyAlignment="1">
      <alignment horizontal="center" vertical="center" wrapText="1"/>
      <protection/>
    </xf>
    <xf numFmtId="3" fontId="70" fillId="3" borderId="11" xfId="136" applyNumberFormat="1" applyFont="1" applyFill="1" applyBorder="1" applyAlignment="1">
      <alignment horizontal="center" vertical="center" wrapText="1"/>
      <protection/>
    </xf>
    <xf numFmtId="3" fontId="6" fillId="22" borderId="11" xfId="136" applyNumberFormat="1" applyFont="1" applyFill="1" applyBorder="1" applyAlignment="1">
      <alignment horizontal="center" vertical="center" wrapText="1"/>
      <protection/>
    </xf>
    <xf numFmtId="49" fontId="7" fillId="0" borderId="11" xfId="136" applyNumberFormat="1" applyFont="1" applyFill="1" applyBorder="1" applyAlignment="1">
      <alignment horizontal="center"/>
      <protection/>
    </xf>
    <xf numFmtId="49" fontId="7" fillId="0" borderId="11" xfId="136" applyNumberFormat="1" applyFont="1" applyFill="1" applyBorder="1" applyAlignment="1">
      <alignment horizontal="left"/>
      <protection/>
    </xf>
    <xf numFmtId="3" fontId="5" fillId="22" borderId="11" xfId="136" applyNumberFormat="1" applyFont="1" applyFill="1" applyBorder="1" applyAlignment="1">
      <alignment horizontal="center" vertical="center" wrapText="1"/>
      <protection/>
    </xf>
    <xf numFmtId="3" fontId="5" fillId="0" borderId="11" xfId="136" applyNumberFormat="1" applyFont="1" applyFill="1" applyBorder="1" applyAlignment="1">
      <alignment horizontal="center" vertical="center" wrapText="1"/>
      <protection/>
    </xf>
    <xf numFmtId="9" fontId="0" fillId="0" borderId="0" xfId="145" applyFont="1" applyFill="1" applyAlignment="1">
      <alignment/>
    </xf>
    <xf numFmtId="49" fontId="7" fillId="22" borderId="14" xfId="136" applyNumberFormat="1" applyFont="1" applyFill="1" applyBorder="1" applyAlignment="1">
      <alignment horizontal="center"/>
      <protection/>
    </xf>
    <xf numFmtId="49" fontId="7" fillId="22" borderId="11" xfId="136" applyNumberFormat="1" applyFont="1" applyFill="1" applyBorder="1" applyAlignment="1">
      <alignment horizontal="left"/>
      <protection/>
    </xf>
    <xf numFmtId="49" fontId="4" fillId="0" borderId="14" xfId="136" applyNumberFormat="1" applyFont="1" applyFill="1" applyBorder="1" applyAlignment="1">
      <alignment horizontal="center"/>
      <protection/>
    </xf>
    <xf numFmtId="49" fontId="4" fillId="24" borderId="11" xfId="136" applyNumberFormat="1" applyFont="1" applyFill="1" applyBorder="1" applyAlignment="1">
      <alignment horizontal="left"/>
      <protection/>
    </xf>
    <xf numFmtId="3" fontId="5" fillId="24" borderId="11" xfId="136" applyNumberFormat="1" applyFont="1" applyFill="1" applyBorder="1" applyAlignment="1">
      <alignment horizontal="center" vertical="center" wrapText="1"/>
      <protection/>
    </xf>
    <xf numFmtId="49" fontId="5" fillId="24" borderId="11" xfId="136" applyNumberFormat="1" applyFont="1" applyFill="1" applyBorder="1" applyAlignment="1">
      <alignment horizontal="left"/>
      <protection/>
    </xf>
    <xf numFmtId="49" fontId="6" fillId="0" borderId="10" xfId="136" applyNumberFormat="1" applyFont="1" applyFill="1" applyBorder="1" applyAlignment="1">
      <alignment horizontal="center"/>
      <protection/>
    </xf>
    <xf numFmtId="49" fontId="6" fillId="0" borderId="10" xfId="136" applyNumberFormat="1" applyFont="1" applyFill="1" applyBorder="1" applyAlignment="1">
      <alignment horizontal="left"/>
      <protection/>
    </xf>
    <xf numFmtId="3" fontId="5" fillId="0" borderId="10" xfId="136" applyNumberFormat="1" applyFont="1" applyFill="1" applyBorder="1" applyAlignment="1">
      <alignment horizontal="center" vertical="center" wrapText="1"/>
      <protection/>
    </xf>
    <xf numFmtId="49" fontId="15" fillId="0" borderId="0" xfId="136" applyNumberFormat="1" applyFont="1" applyFill="1" applyBorder="1" applyAlignment="1">
      <alignment vertical="center" wrapText="1"/>
      <protection/>
    </xf>
    <xf numFmtId="49" fontId="71" fillId="0" borderId="0" xfId="136" applyNumberFormat="1" applyFont="1" applyFill="1">
      <alignment/>
      <protection/>
    </xf>
    <xf numFmtId="49" fontId="4" fillId="0" borderId="0" xfId="136" applyNumberFormat="1" applyFont="1" applyFill="1">
      <alignment/>
      <protection/>
    </xf>
    <xf numFmtId="49" fontId="0" fillId="24" borderId="0" xfId="136" applyNumberFormat="1" applyFont="1" applyFill="1">
      <alignment/>
      <protection/>
    </xf>
    <xf numFmtId="49" fontId="3" fillId="24" borderId="0" xfId="136" applyNumberFormat="1" applyFont="1" applyFill="1" applyAlignment="1">
      <alignment horizontal="center"/>
      <protection/>
    </xf>
    <xf numFmtId="49" fontId="22" fillId="0" borderId="0" xfId="136" applyNumberFormat="1" applyFont="1" applyFill="1">
      <alignment/>
      <protection/>
    </xf>
    <xf numFmtId="49" fontId="3" fillId="0" borderId="0" xfId="136" applyNumberFormat="1" applyFont="1" applyFill="1">
      <alignment/>
      <protection/>
    </xf>
    <xf numFmtId="49" fontId="13" fillId="0" borderId="0" xfId="136" applyNumberFormat="1" applyFont="1" applyFill="1" applyAlignment="1">
      <alignment/>
      <protection/>
    </xf>
    <xf numFmtId="49" fontId="13" fillId="0" borderId="0" xfId="136" applyNumberFormat="1" applyFont="1" applyFill="1" applyAlignment="1">
      <alignment wrapText="1"/>
      <protection/>
    </xf>
    <xf numFmtId="49" fontId="13"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3" fillId="0" borderId="11" xfId="136" applyNumberFormat="1" applyFont="1" applyBorder="1" applyAlignment="1">
      <alignment horizontal="center"/>
      <protection/>
    </xf>
    <xf numFmtId="3" fontId="4" fillId="4" borderId="11" xfId="137" applyNumberFormat="1" applyFont="1" applyFill="1" applyBorder="1" applyAlignment="1">
      <alignment horizontal="center" vertical="center"/>
      <protection/>
    </xf>
    <xf numFmtId="3" fontId="33" fillId="24" borderId="11" xfId="136" applyNumberFormat="1" applyFont="1" applyFill="1" applyBorder="1" applyAlignment="1">
      <alignment horizontal="center" vertical="center"/>
      <protection/>
    </xf>
    <xf numFmtId="3" fontId="17" fillId="3" borderId="11" xfId="136" applyNumberFormat="1" applyFont="1" applyFill="1" applyBorder="1" applyAlignment="1">
      <alignment horizontal="center" vertical="center"/>
      <protection/>
    </xf>
    <xf numFmtId="3" fontId="35" fillId="3" borderId="11" xfId="136" applyNumberFormat="1" applyFont="1" applyFill="1" applyBorder="1" applyAlignment="1">
      <alignment horizontal="center" vertical="center"/>
      <protection/>
    </xf>
    <xf numFmtId="3" fontId="7" fillId="22" borderId="11" xfId="136" applyNumberFormat="1" applyFont="1" applyFill="1" applyBorder="1" applyAlignment="1">
      <alignment horizontal="center" vertical="center"/>
      <protection/>
    </xf>
    <xf numFmtId="3" fontId="7" fillId="22" borderId="11" xfId="136" applyNumberFormat="1" applyFont="1" applyFill="1" applyBorder="1" applyAlignment="1">
      <alignment horizontal="center" vertical="center"/>
      <protection/>
    </xf>
    <xf numFmtId="3" fontId="7" fillId="4" borderId="11" xfId="137" applyNumberFormat="1" applyFont="1" applyFill="1" applyBorder="1" applyAlignment="1">
      <alignment horizontal="center" vertical="center"/>
      <protection/>
    </xf>
    <xf numFmtId="49" fontId="7" fillId="0" borderId="11" xfId="136" applyNumberFormat="1" applyFont="1" applyBorder="1" applyAlignment="1">
      <alignment horizontal="center" vertical="center"/>
      <protection/>
    </xf>
    <xf numFmtId="49" fontId="7" fillId="24" borderId="11" xfId="136" applyNumberFormat="1" applyFont="1" applyFill="1" applyBorder="1" applyAlignment="1">
      <alignment horizontal="left" vertical="center"/>
      <protection/>
    </xf>
    <xf numFmtId="3" fontId="4" fillId="24" borderId="11" xfId="136" applyNumberFormat="1" applyFont="1" applyFill="1" applyBorder="1" applyAlignment="1">
      <alignment horizontal="center" vertical="center"/>
      <protection/>
    </xf>
    <xf numFmtId="3" fontId="4" fillId="22" borderId="11" xfId="136" applyNumberFormat="1" applyFont="1" applyFill="1" applyBorder="1" applyAlignment="1">
      <alignment horizontal="center" vertical="center"/>
      <protection/>
    </xf>
    <xf numFmtId="49" fontId="4" fillId="0" borderId="14" xfId="136" applyNumberFormat="1" applyFont="1" applyBorder="1" applyAlignment="1">
      <alignment horizontal="center" vertical="center"/>
      <protection/>
    </xf>
    <xf numFmtId="49" fontId="0" fillId="0" borderId="0" xfId="136" applyNumberFormat="1" applyFont="1" applyAlignment="1">
      <alignment vertical="center"/>
      <protection/>
    </xf>
    <xf numFmtId="3" fontId="4" fillId="0" borderId="11" xfId="136" applyNumberFormat="1" applyFont="1" applyFill="1" applyBorder="1" applyAlignment="1">
      <alignment horizontal="center" vertical="center"/>
      <protection/>
    </xf>
    <xf numFmtId="3" fontId="4" fillId="24" borderId="11" xfId="137" applyNumberFormat="1" applyFont="1" applyFill="1" applyBorder="1" applyAlignment="1">
      <alignment horizontal="center" vertical="center"/>
      <protection/>
    </xf>
    <xf numFmtId="49" fontId="4" fillId="24" borderId="14" xfId="136" applyNumberFormat="1" applyFont="1" applyFill="1" applyBorder="1" applyAlignment="1">
      <alignment horizontal="center" vertical="center"/>
      <protection/>
    </xf>
    <xf numFmtId="9" fontId="20" fillId="0" borderId="0" xfId="145" applyFont="1" applyAlignment="1">
      <alignment vertical="center"/>
    </xf>
    <xf numFmtId="49" fontId="4" fillId="0" borderId="0" xfId="136" applyNumberFormat="1" applyFont="1" applyBorder="1" applyAlignment="1">
      <alignment horizontal="center"/>
      <protection/>
    </xf>
    <xf numFmtId="49" fontId="4" fillId="24"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4" fillId="24" borderId="10" xfId="137" applyNumberFormat="1" applyFont="1" applyFill="1" applyBorder="1" applyAlignment="1">
      <alignment horizontal="center" vertical="center"/>
      <protection/>
    </xf>
    <xf numFmtId="9" fontId="0" fillId="0" borderId="0" xfId="145" applyFont="1" applyAlignment="1">
      <alignment/>
    </xf>
    <xf numFmtId="49" fontId="29" fillId="0" borderId="0" xfId="136" applyNumberFormat="1" applyFont="1" applyBorder="1" applyAlignment="1">
      <alignment wrapText="1"/>
      <protection/>
    </xf>
    <xf numFmtId="3" fontId="4" fillId="24" borderId="0" xfId="137" applyNumberFormat="1" applyFont="1" applyFill="1" applyBorder="1" applyAlignment="1">
      <alignment horizontal="center" vertical="center"/>
      <protection/>
    </xf>
    <xf numFmtId="49" fontId="29" fillId="0" borderId="0" xfId="136" applyNumberFormat="1" applyFont="1" applyAlignment="1">
      <alignment wrapText="1"/>
      <protection/>
    </xf>
    <xf numFmtId="49" fontId="38" fillId="0" borderId="0" xfId="136" applyNumberFormat="1" applyFont="1">
      <alignment/>
      <protection/>
    </xf>
    <xf numFmtId="49" fontId="38" fillId="0" borderId="0" xfId="136" applyNumberFormat="1" applyFont="1" applyAlignment="1">
      <alignment wrapText="1"/>
      <protection/>
    </xf>
    <xf numFmtId="49" fontId="3" fillId="24" borderId="0" xfId="136" applyNumberFormat="1" applyFont="1" applyFill="1" applyAlignment="1">
      <alignment/>
      <protection/>
    </xf>
    <xf numFmtId="49" fontId="73" fillId="0" borderId="0" xfId="136" applyNumberFormat="1" applyFont="1">
      <alignment/>
      <protection/>
    </xf>
    <xf numFmtId="49" fontId="13" fillId="0" borderId="0" xfId="136" applyNumberFormat="1" applyFont="1" applyBorder="1" applyAlignment="1">
      <alignment wrapText="1"/>
      <protection/>
    </xf>
    <xf numFmtId="49" fontId="0" fillId="0" borderId="0" xfId="138" applyNumberFormat="1" applyFont="1" applyAlignment="1">
      <alignment horizontal="left"/>
      <protection/>
    </xf>
    <xf numFmtId="49" fontId="14" fillId="0" borderId="0" xfId="138" applyNumberFormat="1" applyFont="1" applyAlignment="1">
      <alignment wrapText="1"/>
      <protection/>
    </xf>
    <xf numFmtId="49" fontId="3" fillId="24" borderId="0" xfId="138" applyNumberFormat="1" applyFont="1" applyFill="1" applyBorder="1" applyAlignment="1">
      <alignment horizontal="left"/>
      <protection/>
    </xf>
    <xf numFmtId="49" fontId="0" fillId="24" borderId="0" xfId="138" applyNumberFormat="1" applyFont="1" applyFill="1" applyBorder="1" applyAlignment="1">
      <alignment horizontal="left"/>
      <protection/>
    </xf>
    <xf numFmtId="49" fontId="27" fillId="0" borderId="0" xfId="138" applyNumberFormat="1" applyFont="1">
      <alignment/>
      <protection/>
    </xf>
    <xf numFmtId="49" fontId="0" fillId="24" borderId="0" xfId="138" applyNumberFormat="1" applyFont="1" applyFill="1" applyBorder="1" applyAlignment="1">
      <alignment/>
      <protection/>
    </xf>
    <xf numFmtId="49" fontId="3" fillId="0" borderId="0" xfId="138" applyNumberFormat="1" applyFont="1" applyBorder="1" applyAlignment="1">
      <alignment horizontal="left"/>
      <protection/>
    </xf>
    <xf numFmtId="49" fontId="0" fillId="0" borderId="0" xfId="138" applyNumberFormat="1" applyFont="1" applyBorder="1" applyAlignment="1">
      <alignment horizontal="left"/>
      <protection/>
    </xf>
    <xf numFmtId="49" fontId="0" fillId="0" borderId="0" xfId="138" applyNumberFormat="1" applyFont="1" applyBorder="1" applyAlignment="1">
      <alignment/>
      <protection/>
    </xf>
    <xf numFmtId="49" fontId="18" fillId="0" borderId="13" xfId="138" applyNumberFormat="1" applyFont="1" applyBorder="1" applyAlignment="1">
      <alignment horizontal="left"/>
      <protection/>
    </xf>
    <xf numFmtId="49" fontId="3" fillId="0" borderId="13" xfId="138" applyNumberFormat="1" applyFont="1" applyBorder="1" applyAlignment="1">
      <alignment horizontal="left"/>
      <protection/>
    </xf>
    <xf numFmtId="49" fontId="27" fillId="0" borderId="0" xfId="138" applyNumberFormat="1" applyFont="1" applyFill="1">
      <alignment/>
      <protection/>
    </xf>
    <xf numFmtId="49" fontId="27" fillId="0" borderId="0" xfId="138" applyNumberFormat="1" applyFont="1" applyAlignment="1">
      <alignment vertical="center"/>
      <protection/>
    </xf>
    <xf numFmtId="49" fontId="6" fillId="24" borderId="11" xfId="138" applyNumberFormat="1" applyFont="1" applyFill="1" applyBorder="1" applyAlignment="1">
      <alignment horizontal="left" vertical="center"/>
      <protection/>
    </xf>
    <xf numFmtId="49" fontId="1" fillId="0" borderId="0" xfId="138" applyNumberFormat="1" applyFont="1">
      <alignment/>
      <protection/>
    </xf>
    <xf numFmtId="49" fontId="29" fillId="0" borderId="0" xfId="138" applyNumberFormat="1" applyFont="1" applyBorder="1" applyAlignment="1">
      <alignment/>
      <protection/>
    </xf>
    <xf numFmtId="49" fontId="80" fillId="0" borderId="0" xfId="138" applyNumberFormat="1" applyFont="1">
      <alignment/>
      <protection/>
    </xf>
    <xf numFmtId="49" fontId="25" fillId="0" borderId="0" xfId="138" applyNumberFormat="1" applyFont="1" applyBorder="1" applyAlignment="1">
      <alignment/>
      <protection/>
    </xf>
    <xf numFmtId="49" fontId="5" fillId="0" borderId="0" xfId="138" applyNumberFormat="1" applyFont="1">
      <alignment/>
      <protection/>
    </xf>
    <xf numFmtId="49" fontId="29" fillId="0" borderId="0" xfId="138" applyNumberFormat="1" applyFont="1" applyAlignment="1">
      <alignment horizontal="center"/>
      <protection/>
    </xf>
    <xf numFmtId="49" fontId="29" fillId="0" borderId="0" xfId="138" applyNumberFormat="1" applyFont="1">
      <alignment/>
      <protection/>
    </xf>
    <xf numFmtId="49" fontId="80" fillId="0" borderId="0" xfId="138" applyNumberFormat="1" applyFont="1" applyAlignment="1">
      <alignment horizontal="center"/>
      <protection/>
    </xf>
    <xf numFmtId="49" fontId="13" fillId="0" borderId="0" xfId="138" applyNumberFormat="1" applyFont="1" applyBorder="1" applyAlignment="1">
      <alignment wrapText="1"/>
      <protection/>
    </xf>
    <xf numFmtId="49" fontId="82" fillId="0" borderId="0" xfId="138" applyNumberFormat="1" applyFont="1">
      <alignment/>
      <protection/>
    </xf>
    <xf numFmtId="9" fontId="27" fillId="0" borderId="0" xfId="145" applyFont="1" applyAlignment="1">
      <alignment/>
    </xf>
    <xf numFmtId="3" fontId="0" fillId="24" borderId="0" xfId="138" applyNumberFormat="1" applyFont="1" applyFill="1" applyBorder="1" applyAlignment="1">
      <alignment/>
      <protection/>
    </xf>
    <xf numFmtId="0" fontId="27" fillId="0" borderId="0" xfId="138">
      <alignment/>
      <protection/>
    </xf>
    <xf numFmtId="0" fontId="0" fillId="0" borderId="0" xfId="138" applyFont="1" applyAlignment="1">
      <alignment horizontal="left"/>
      <protection/>
    </xf>
    <xf numFmtId="0" fontId="0" fillId="0" borderId="0" xfId="138" applyFont="1" applyBorder="1" applyAlignment="1">
      <alignment/>
      <protection/>
    </xf>
    <xf numFmtId="0" fontId="0" fillId="0" borderId="0" xfId="138" applyFont="1" applyBorder="1" applyAlignment="1">
      <alignment horizontal="left"/>
      <protection/>
    </xf>
    <xf numFmtId="0" fontId="27" fillId="0" borderId="0" xfId="138" applyFont="1">
      <alignment/>
      <protection/>
    </xf>
    <xf numFmtId="0" fontId="6" fillId="0" borderId="11" xfId="138" applyFont="1" applyBorder="1" applyAlignment="1">
      <alignment horizontal="center" vertical="center"/>
      <protection/>
    </xf>
    <xf numFmtId="0" fontId="6" fillId="24" borderId="11" xfId="138" applyFont="1" applyFill="1" applyBorder="1" applyAlignment="1">
      <alignment horizontal="left" vertical="center"/>
      <protection/>
    </xf>
    <xf numFmtId="9" fontId="27" fillId="0" borderId="0" xfId="145" applyFont="1" applyAlignment="1">
      <alignment vertical="center"/>
    </xf>
    <xf numFmtId="0" fontId="5" fillId="0" borderId="14" xfId="138" applyFont="1" applyBorder="1" applyAlignment="1">
      <alignment horizontal="center" vertical="center"/>
      <protection/>
    </xf>
    <xf numFmtId="0" fontId="27" fillId="0" borderId="0" xfId="138" applyFont="1" applyAlignment="1">
      <alignment vertical="center"/>
      <protection/>
    </xf>
    <xf numFmtId="0" fontId="1" fillId="0" borderId="0" xfId="138" applyFont="1">
      <alignment/>
      <protection/>
    </xf>
    <xf numFmtId="0" fontId="25" fillId="0" borderId="0" xfId="138" applyFont="1" applyBorder="1" applyAlignment="1">
      <alignment horizontal="center" wrapText="1"/>
      <protection/>
    </xf>
    <xf numFmtId="0" fontId="29" fillId="0" borderId="0" xfId="138" applyFont="1" applyBorder="1" applyAlignment="1">
      <alignment wrapText="1"/>
      <protection/>
    </xf>
    <xf numFmtId="0" fontId="25" fillId="0" borderId="0" xfId="138" applyNumberFormat="1" applyFont="1" applyBorder="1" applyAlignment="1">
      <alignment/>
      <protection/>
    </xf>
    <xf numFmtId="0" fontId="80" fillId="0" borderId="0" xfId="138" applyFont="1">
      <alignment/>
      <protection/>
    </xf>
    <xf numFmtId="0" fontId="25" fillId="0" borderId="0" xfId="138" applyNumberFormat="1" applyFont="1" applyBorder="1" applyAlignment="1">
      <alignment horizontal="center"/>
      <protection/>
    </xf>
    <xf numFmtId="0" fontId="5" fillId="0" borderId="0" xfId="138" applyFont="1">
      <alignment/>
      <protection/>
    </xf>
    <xf numFmtId="0" fontId="29" fillId="0" borderId="0" xfId="138" applyFont="1">
      <alignment/>
      <protection/>
    </xf>
    <xf numFmtId="0" fontId="25" fillId="0" borderId="0" xfId="136" applyFont="1" applyAlignment="1">
      <alignment/>
      <protection/>
    </xf>
    <xf numFmtId="49" fontId="19" fillId="0" borderId="0" xfId="138" applyNumberFormat="1" applyFont="1">
      <alignment/>
      <protection/>
    </xf>
    <xf numFmtId="49" fontId="4" fillId="24" borderId="0" xfId="138" applyNumberFormat="1" applyFont="1" applyFill="1" applyBorder="1" applyAlignment="1">
      <alignment horizontal="left"/>
      <protection/>
    </xf>
    <xf numFmtId="49" fontId="4" fillId="0" borderId="0" xfId="138" applyNumberFormat="1" applyFont="1" applyBorder="1" applyAlignment="1">
      <alignment horizontal="left"/>
      <protection/>
    </xf>
    <xf numFmtId="49" fontId="0" fillId="0" borderId="13" xfId="138" applyNumberFormat="1" applyFont="1" applyBorder="1" applyAlignment="1">
      <alignment/>
      <protection/>
    </xf>
    <xf numFmtId="49" fontId="6" fillId="0" borderId="11" xfId="138" applyNumberFormat="1" applyFont="1" applyFill="1" applyBorder="1" applyAlignment="1">
      <alignment horizontal="center" vertical="center" wrapText="1"/>
      <protection/>
    </xf>
    <xf numFmtId="49" fontId="5" fillId="0" borderId="15" xfId="138" applyNumberFormat="1" applyFont="1" applyFill="1" applyBorder="1">
      <alignment/>
      <protection/>
    </xf>
    <xf numFmtId="49" fontId="5" fillId="0" borderId="0" xfId="138" applyNumberFormat="1" applyFont="1" applyFill="1">
      <alignment/>
      <protection/>
    </xf>
    <xf numFmtId="49" fontId="24" fillId="0" borderId="0" xfId="138" applyNumberFormat="1" applyFont="1" applyFill="1">
      <alignment/>
      <protection/>
    </xf>
    <xf numFmtId="49" fontId="6" fillId="0" borderId="16" xfId="138" applyNumberFormat="1" applyFont="1" applyFill="1" applyBorder="1" applyAlignment="1">
      <alignment horizontal="center" vertical="center" wrapText="1"/>
      <protection/>
    </xf>
    <xf numFmtId="49" fontId="19" fillId="0" borderId="11" xfId="138" applyNumberFormat="1" applyFont="1" applyFill="1" applyBorder="1" applyAlignment="1">
      <alignment horizontal="center" vertical="center"/>
      <protection/>
    </xf>
    <xf numFmtId="49" fontId="19" fillId="0" borderId="11" xfId="138" applyNumberFormat="1" applyFont="1" applyBorder="1" applyAlignment="1">
      <alignment horizontal="center" vertical="center"/>
      <protection/>
    </xf>
    <xf numFmtId="49" fontId="5" fillId="0" borderId="0" xfId="138" applyNumberFormat="1" applyFont="1" applyAlignment="1">
      <alignment vertical="center"/>
      <protection/>
    </xf>
    <xf numFmtId="3" fontId="30" fillId="3" borderId="11" xfId="138" applyNumberFormat="1" applyFont="1" applyFill="1" applyBorder="1" applyAlignment="1">
      <alignment horizontal="center" vertical="center"/>
      <protection/>
    </xf>
    <xf numFmtId="3" fontId="70" fillId="3" borderId="11" xfId="138" applyNumberFormat="1" applyFont="1" applyFill="1" applyBorder="1" applyAlignment="1">
      <alignment horizontal="center" vertical="center"/>
      <protection/>
    </xf>
    <xf numFmtId="3" fontId="30" fillId="4" borderId="11" xfId="138" applyNumberFormat="1" applyFont="1" applyFill="1" applyBorder="1" applyAlignment="1">
      <alignment horizontal="center" vertical="center"/>
      <protection/>
    </xf>
    <xf numFmtId="3" fontId="6" fillId="22" borderId="11" xfId="138" applyNumberFormat="1" applyFont="1" applyFill="1" applyBorder="1" applyAlignment="1">
      <alignment horizontal="center" vertical="center"/>
      <protection/>
    </xf>
    <xf numFmtId="49" fontId="6" fillId="0" borderId="11" xfId="138" applyNumberFormat="1" applyFont="1" applyBorder="1" applyAlignment="1">
      <alignment horizontal="center" vertical="center"/>
      <protection/>
    </xf>
    <xf numFmtId="3" fontId="5" fillId="24" borderId="11" xfId="138" applyNumberFormat="1" applyFont="1" applyFill="1" applyBorder="1" applyAlignment="1">
      <alignment horizontal="center" vertical="center"/>
      <protection/>
    </xf>
    <xf numFmtId="49" fontId="6" fillId="0" borderId="14" xfId="138" applyNumberFormat="1" applyFont="1" applyBorder="1" applyAlignment="1">
      <alignment horizontal="center" vertical="center"/>
      <protection/>
    </xf>
    <xf numFmtId="49" fontId="5" fillId="0" borderId="14" xfId="138" applyNumberFormat="1" applyFont="1" applyBorder="1" applyAlignment="1">
      <alignment horizontal="center" vertical="center"/>
      <protection/>
    </xf>
    <xf numFmtId="3" fontId="5" fillId="0" borderId="11" xfId="138" applyNumberFormat="1" applyFont="1" applyBorder="1" applyAlignment="1">
      <alignment horizontal="center" vertical="center"/>
      <protection/>
    </xf>
    <xf numFmtId="49" fontId="88" fillId="0" borderId="0" xfId="138" applyNumberFormat="1" applyFont="1">
      <alignment/>
      <protection/>
    </xf>
    <xf numFmtId="49" fontId="27" fillId="0" borderId="0" xfId="138" applyNumberFormat="1">
      <alignment/>
      <protection/>
    </xf>
    <xf numFmtId="49" fontId="29" fillId="0" borderId="0" xfId="138" applyNumberFormat="1" applyFont="1" applyBorder="1" applyAlignment="1">
      <alignment wrapText="1"/>
      <protection/>
    </xf>
    <xf numFmtId="49" fontId="21" fillId="0" borderId="0" xfId="138" applyNumberFormat="1" applyFont="1">
      <alignment/>
      <protection/>
    </xf>
    <xf numFmtId="49" fontId="32" fillId="0" borderId="0" xfId="138" applyNumberFormat="1" applyFont="1">
      <alignment/>
      <protection/>
    </xf>
    <xf numFmtId="49" fontId="32" fillId="0" borderId="0" xfId="138" applyNumberFormat="1" applyFont="1" applyAlignment="1">
      <alignment horizontal="center"/>
      <protection/>
    </xf>
    <xf numFmtId="0" fontId="4" fillId="0" borderId="0" xfId="138" applyNumberFormat="1" applyFont="1" applyAlignment="1">
      <alignment horizontal="left"/>
      <protection/>
    </xf>
    <xf numFmtId="0" fontId="5" fillId="0" borderId="0" xfId="138" applyFont="1" applyAlignment="1">
      <alignment/>
      <protection/>
    </xf>
    <xf numFmtId="3" fontId="5" fillId="0" borderId="0" xfId="138" applyNumberFormat="1" applyFont="1">
      <alignment/>
      <protection/>
    </xf>
    <xf numFmtId="0" fontId="7" fillId="0" borderId="0" xfId="138" applyFont="1" applyBorder="1" applyAlignment="1">
      <alignment/>
      <protection/>
    </xf>
    <xf numFmtId="0" fontId="27" fillId="0" borderId="15" xfId="138" applyFont="1" applyBorder="1">
      <alignment/>
      <protection/>
    </xf>
    <xf numFmtId="0" fontId="27" fillId="0" borderId="0" xfId="138" applyFont="1" applyBorder="1">
      <alignment/>
      <protection/>
    </xf>
    <xf numFmtId="0" fontId="12" fillId="0" borderId="11" xfId="138" applyFont="1" applyBorder="1" applyAlignment="1">
      <alignment horizontal="center" vertical="center" wrapText="1"/>
      <protection/>
    </xf>
    <xf numFmtId="0" fontId="19" fillId="0" borderId="14" xfId="138" applyFont="1" applyFill="1" applyBorder="1" applyAlignment="1">
      <alignment horizontal="center" vertical="center"/>
      <protection/>
    </xf>
    <xf numFmtId="0" fontId="19" fillId="0" borderId="11" xfId="138" applyFont="1" applyFill="1" applyBorder="1" applyAlignment="1">
      <alignment horizontal="center" vertical="center"/>
      <protection/>
    </xf>
    <xf numFmtId="0" fontId="19" fillId="0" borderId="11" xfId="138" applyFont="1" applyBorder="1" applyAlignment="1">
      <alignment horizontal="center" vertical="center"/>
      <protection/>
    </xf>
    <xf numFmtId="3" fontId="20" fillId="3" borderId="11" xfId="138" applyNumberFormat="1" applyFont="1" applyFill="1" applyBorder="1" applyAlignment="1">
      <alignment horizontal="center" vertical="center"/>
      <protection/>
    </xf>
    <xf numFmtId="3" fontId="36" fillId="3" borderId="11" xfId="138" applyNumberFormat="1" applyFont="1" applyFill="1" applyBorder="1" applyAlignment="1">
      <alignment horizontal="center" vertical="center"/>
      <protection/>
    </xf>
    <xf numFmtId="3" fontId="3" fillId="22" borderId="14" xfId="138" applyNumberFormat="1" applyFont="1" applyFill="1" applyBorder="1" applyAlignment="1">
      <alignment horizontal="center" vertical="center"/>
      <protection/>
    </xf>
    <xf numFmtId="3" fontId="0" fillId="25" borderId="14" xfId="138" applyNumberFormat="1" applyFont="1" applyFill="1" applyBorder="1" applyAlignment="1">
      <alignment horizontal="center" vertical="center"/>
      <protection/>
    </xf>
    <xf numFmtId="3" fontId="0" fillId="0" borderId="11" xfId="138" applyNumberFormat="1" applyFont="1" applyBorder="1" applyAlignment="1">
      <alignment horizontal="center" vertical="center"/>
      <protection/>
    </xf>
    <xf numFmtId="3" fontId="0" fillId="0" borderId="17" xfId="138" applyNumberFormat="1" applyFont="1" applyBorder="1" applyAlignment="1">
      <alignment horizontal="center" vertical="center"/>
      <protection/>
    </xf>
    <xf numFmtId="0" fontId="6" fillId="0" borderId="14" xfId="138" applyFont="1" applyBorder="1" applyAlignment="1">
      <alignment horizontal="center" vertical="center"/>
      <protection/>
    </xf>
    <xf numFmtId="3" fontId="0" fillId="22" borderId="14" xfId="138" applyNumberFormat="1" applyFont="1" applyFill="1" applyBorder="1" applyAlignment="1">
      <alignment horizontal="center" vertical="center"/>
      <protection/>
    </xf>
    <xf numFmtId="3" fontId="0" fillId="24" borderId="11" xfId="138" applyNumberFormat="1" applyFont="1" applyFill="1" applyBorder="1" applyAlignment="1">
      <alignment horizontal="center" vertical="center"/>
      <protection/>
    </xf>
    <xf numFmtId="3" fontId="0" fillId="24" borderId="17" xfId="138" applyNumberFormat="1" applyFont="1" applyFill="1" applyBorder="1" applyAlignment="1">
      <alignment horizontal="center" vertical="center"/>
      <protection/>
    </xf>
    <xf numFmtId="0" fontId="29" fillId="0" borderId="0" xfId="138" applyNumberFormat="1" applyFont="1" applyBorder="1" applyAlignment="1">
      <alignment/>
      <protection/>
    </xf>
    <xf numFmtId="0" fontId="89" fillId="0" borderId="0" xfId="138" applyFont="1">
      <alignment/>
      <protection/>
    </xf>
    <xf numFmtId="0" fontId="16" fillId="0" borderId="0" xfId="138" applyFont="1">
      <alignment/>
      <protection/>
    </xf>
    <xf numFmtId="0" fontId="28" fillId="0" borderId="0" xfId="138" applyFont="1">
      <alignment/>
      <protection/>
    </xf>
    <xf numFmtId="0" fontId="13" fillId="0" borderId="0" xfId="138" applyFont="1">
      <alignment/>
      <protection/>
    </xf>
    <xf numFmtId="49" fontId="13" fillId="0" borderId="0" xfId="138" applyNumberFormat="1" applyFont="1">
      <alignment/>
      <protection/>
    </xf>
    <xf numFmtId="0" fontId="82" fillId="0" borderId="0" xfId="138" applyFont="1">
      <alignment/>
      <protection/>
    </xf>
    <xf numFmtId="49" fontId="18" fillId="0" borderId="0" xfId="138" applyNumberFormat="1" applyFont="1" applyBorder="1" applyAlignment="1">
      <alignment/>
      <protection/>
    </xf>
    <xf numFmtId="49" fontId="27" fillId="0" borderId="0" xfId="138" applyNumberFormat="1" applyFont="1" applyAlignment="1">
      <alignment horizontal="center"/>
      <protection/>
    </xf>
    <xf numFmtId="3" fontId="19" fillId="24" borderId="13" xfId="138" applyNumberFormat="1" applyFont="1" applyFill="1" applyBorder="1" applyAlignment="1">
      <alignment horizontal="center"/>
      <protection/>
    </xf>
    <xf numFmtId="49" fontId="5" fillId="0" borderId="13" xfId="138" applyNumberFormat="1" applyFont="1" applyBorder="1" applyAlignment="1">
      <alignment/>
      <protection/>
    </xf>
    <xf numFmtId="49" fontId="27" fillId="0" borderId="0" xfId="138" applyNumberFormat="1" applyFill="1">
      <alignment/>
      <protection/>
    </xf>
    <xf numFmtId="49" fontId="27" fillId="0" borderId="0" xfId="138" applyNumberFormat="1" applyFill="1" applyAlignment="1">
      <alignment vertical="center" wrapText="1"/>
      <protection/>
    </xf>
    <xf numFmtId="49" fontId="27" fillId="0" borderId="0" xfId="138" applyNumberFormat="1" applyAlignment="1">
      <alignment vertical="center"/>
      <protection/>
    </xf>
    <xf numFmtId="3" fontId="5" fillId="22" borderId="11" xfId="138" applyNumberFormat="1" applyFont="1" applyFill="1" applyBorder="1" applyAlignment="1">
      <alignment horizontal="center" vertical="center"/>
      <protection/>
    </xf>
    <xf numFmtId="3" fontId="27" fillId="0" borderId="11" xfId="138" applyNumberFormat="1" applyFont="1" applyBorder="1" applyAlignment="1">
      <alignment horizontal="center" vertical="center"/>
      <protection/>
    </xf>
    <xf numFmtId="0" fontId="5" fillId="0" borderId="11" xfId="138" applyFont="1" applyBorder="1" applyAlignment="1">
      <alignment horizontal="center" vertical="center"/>
      <protection/>
    </xf>
    <xf numFmtId="3" fontId="5" fillId="0" borderId="11" xfId="138" applyNumberFormat="1" applyFont="1" applyFill="1" applyBorder="1" applyAlignment="1">
      <alignment horizontal="center" vertical="center"/>
      <protection/>
    </xf>
    <xf numFmtId="3" fontId="27" fillId="0" borderId="11" xfId="138" applyNumberFormat="1" applyFont="1" applyFill="1" applyBorder="1" applyAlignment="1">
      <alignment horizontal="center" vertical="center"/>
      <protection/>
    </xf>
    <xf numFmtId="49" fontId="27" fillId="0" borderId="0" xfId="138" applyNumberFormat="1" applyAlignment="1">
      <alignment horizontal="center"/>
      <protection/>
    </xf>
    <xf numFmtId="49" fontId="73" fillId="0" borderId="0" xfId="138" applyNumberFormat="1" applyFont="1" applyAlignment="1">
      <alignment horizontal="left"/>
      <protection/>
    </xf>
    <xf numFmtId="49" fontId="32" fillId="0" borderId="0" xfId="138" applyNumberFormat="1" applyFont="1" applyAlignment="1">
      <alignment/>
      <protection/>
    </xf>
    <xf numFmtId="49" fontId="3" fillId="24" borderId="0" xfId="138" applyNumberFormat="1" applyFont="1" applyFill="1" applyBorder="1" applyAlignment="1">
      <alignment/>
      <protection/>
    </xf>
    <xf numFmtId="49" fontId="3" fillId="0" borderId="0" xfId="138" applyNumberFormat="1" applyFont="1" applyAlignment="1">
      <alignment/>
      <protection/>
    </xf>
    <xf numFmtId="49" fontId="3" fillId="0" borderId="0" xfId="138" applyNumberFormat="1" applyFont="1" applyBorder="1" applyAlignment="1">
      <alignment/>
      <protection/>
    </xf>
    <xf numFmtId="49" fontId="6" fillId="0" borderId="13" xfId="138" applyNumberFormat="1" applyFont="1" applyBorder="1" applyAlignment="1">
      <alignment/>
      <protection/>
    </xf>
    <xf numFmtId="3" fontId="19" fillId="0" borderId="11" xfId="138" applyNumberFormat="1" applyFont="1" applyBorder="1" applyAlignment="1">
      <alignment horizontal="center" vertical="center"/>
      <protection/>
    </xf>
    <xf numFmtId="49" fontId="27" fillId="24" borderId="0" xfId="138" applyNumberFormat="1" applyFont="1" applyFill="1" applyAlignment="1">
      <alignment vertical="center"/>
      <protection/>
    </xf>
    <xf numFmtId="3" fontId="27" fillId="24" borderId="11" xfId="138" applyNumberFormat="1" applyFont="1" applyFill="1" applyBorder="1" applyAlignment="1">
      <alignment horizontal="center" vertical="center"/>
      <protection/>
    </xf>
    <xf numFmtId="3" fontId="92" fillId="0" borderId="11" xfId="138" applyNumberFormat="1" applyFont="1" applyBorder="1" applyAlignment="1">
      <alignment horizontal="center" vertical="center"/>
      <protection/>
    </xf>
    <xf numFmtId="0" fontId="5" fillId="0" borderId="10" xfId="138" applyFont="1" applyFill="1" applyBorder="1" applyAlignment="1">
      <alignment horizontal="center" vertical="center"/>
      <protection/>
    </xf>
    <xf numFmtId="49" fontId="6" fillId="0" borderId="10" xfId="136" applyNumberFormat="1" applyFont="1" applyFill="1" applyBorder="1" applyAlignment="1">
      <alignment horizontal="left" vertical="center"/>
      <protection/>
    </xf>
    <xf numFmtId="3" fontId="5" fillId="0" borderId="10" xfId="138" applyNumberFormat="1" applyFont="1" applyFill="1" applyBorder="1" applyAlignment="1">
      <alignment horizontal="center" vertical="center"/>
      <protection/>
    </xf>
    <xf numFmtId="3" fontId="19" fillId="0" borderId="10" xfId="138" applyNumberFormat="1" applyFont="1" applyFill="1" applyBorder="1" applyAlignment="1">
      <alignment horizontal="center" vertical="center"/>
      <protection/>
    </xf>
    <xf numFmtId="3" fontId="27" fillId="0" borderId="10" xfId="138" applyNumberFormat="1" applyFont="1" applyFill="1" applyBorder="1" applyAlignment="1">
      <alignment vertical="center"/>
      <protection/>
    </xf>
    <xf numFmtId="3" fontId="93" fillId="0" borderId="10" xfId="138" applyNumberFormat="1" applyFont="1" applyFill="1" applyBorder="1" applyAlignment="1">
      <alignment vertical="center"/>
      <protection/>
    </xf>
    <xf numFmtId="49" fontId="32" fillId="0" borderId="0" xfId="138" applyNumberFormat="1" applyFont="1" applyBorder="1" applyAlignment="1">
      <alignment/>
      <protection/>
    </xf>
    <xf numFmtId="49" fontId="29" fillId="0" borderId="0" xfId="138" applyNumberFormat="1" applyFont="1" applyBorder="1" applyAlignment="1">
      <alignment horizontal="center"/>
      <protection/>
    </xf>
    <xf numFmtId="49" fontId="29" fillId="0" borderId="0" xfId="138" applyNumberFormat="1" applyFont="1" applyAlignment="1">
      <alignment/>
      <protection/>
    </xf>
    <xf numFmtId="0" fontId="5" fillId="24" borderId="0" xfId="138" applyFont="1" applyFill="1" applyBorder="1" applyAlignment="1">
      <alignment/>
      <protection/>
    </xf>
    <xf numFmtId="49" fontId="94" fillId="0" borderId="0" xfId="138" applyNumberFormat="1" applyFont="1">
      <alignment/>
      <protection/>
    </xf>
    <xf numFmtId="49" fontId="95" fillId="0" borderId="0" xfId="138" applyNumberFormat="1" applyFont="1">
      <alignment/>
      <protection/>
    </xf>
    <xf numFmtId="49" fontId="96" fillId="0" borderId="0" xfId="138" applyNumberFormat="1" applyFont="1" applyAlignment="1">
      <alignment horizontal="center"/>
      <protection/>
    </xf>
    <xf numFmtId="49" fontId="25" fillId="24" borderId="0" xfId="136" applyNumberFormat="1" applyFont="1" applyFill="1" applyAlignment="1">
      <alignment/>
      <protection/>
    </xf>
    <xf numFmtId="49" fontId="81" fillId="0" borderId="0" xfId="138" applyNumberFormat="1" applyFont="1">
      <alignment/>
      <protection/>
    </xf>
    <xf numFmtId="49" fontId="32" fillId="0" borderId="0" xfId="138" applyNumberFormat="1" applyFont="1" applyBorder="1" applyAlignment="1">
      <alignment wrapText="1"/>
      <protection/>
    </xf>
    <xf numFmtId="49" fontId="84" fillId="0" borderId="0" xfId="138" applyNumberFormat="1" applyFont="1">
      <alignment/>
      <protection/>
    </xf>
    <xf numFmtId="49" fontId="79" fillId="0" borderId="0" xfId="138" applyNumberFormat="1" applyFont="1">
      <alignment/>
      <protection/>
    </xf>
    <xf numFmtId="49" fontId="14" fillId="0" borderId="0" xfId="138" applyNumberFormat="1" applyFont="1" applyFill="1" applyAlignment="1">
      <alignment wrapText="1"/>
      <protection/>
    </xf>
    <xf numFmtId="49" fontId="0" fillId="0" borderId="0" xfId="138" applyNumberFormat="1" applyFont="1" applyFill="1" applyBorder="1" applyAlignment="1">
      <alignment/>
      <protection/>
    </xf>
    <xf numFmtId="49" fontId="3" fillId="0" borderId="0" xfId="138" applyNumberFormat="1" applyFont="1" applyFill="1" applyBorder="1" applyAlignment="1">
      <alignment/>
      <protection/>
    </xf>
    <xf numFmtId="49" fontId="97" fillId="0" borderId="0" xfId="138" applyNumberFormat="1" applyFont="1" applyFill="1">
      <alignment/>
      <protection/>
    </xf>
    <xf numFmtId="49" fontId="27" fillId="0" borderId="0" xfId="138" applyNumberFormat="1" applyFont="1" applyFill="1" applyAlignment="1">
      <alignment horizontal="center"/>
      <protection/>
    </xf>
    <xf numFmtId="49" fontId="19" fillId="0" borderId="0" xfId="138" applyNumberFormat="1" applyFont="1" applyFill="1" applyBorder="1" applyAlignment="1">
      <alignment/>
      <protection/>
    </xf>
    <xf numFmtId="49" fontId="6" fillId="0" borderId="0" xfId="138" applyNumberFormat="1" applyFont="1" applyFill="1" applyBorder="1" applyAlignment="1">
      <alignment/>
      <protection/>
    </xf>
    <xf numFmtId="49" fontId="83" fillId="0" borderId="0" xfId="138" applyNumberFormat="1" applyFont="1" applyFill="1">
      <alignment/>
      <protection/>
    </xf>
    <xf numFmtId="49" fontId="83" fillId="0" borderId="0" xfId="138" applyNumberFormat="1" applyFont="1" applyFill="1" applyAlignment="1">
      <alignment/>
      <protection/>
    </xf>
    <xf numFmtId="49" fontId="19" fillId="0" borderId="18" xfId="138" applyNumberFormat="1" applyFont="1" applyFill="1" applyBorder="1" applyAlignment="1">
      <alignment horizontal="center" vertical="center"/>
      <protection/>
    </xf>
    <xf numFmtId="3" fontId="6" fillId="22" borderId="18" xfId="138" applyNumberFormat="1" applyFont="1" applyFill="1" applyBorder="1" applyAlignment="1">
      <alignment horizontal="center" vertical="center"/>
      <protection/>
    </xf>
    <xf numFmtId="3" fontId="6" fillId="22" borderId="14" xfId="138" applyNumberFormat="1" applyFont="1" applyFill="1" applyBorder="1" applyAlignment="1">
      <alignment horizontal="center" vertical="center"/>
      <protection/>
    </xf>
    <xf numFmtId="49" fontId="3" fillId="0" borderId="0" xfId="138" applyNumberFormat="1" applyFont="1" applyAlignment="1">
      <alignment horizontal="center"/>
      <protection/>
    </xf>
    <xf numFmtId="49" fontId="25" fillId="0" borderId="0" xfId="138" applyNumberFormat="1" applyFont="1">
      <alignment/>
      <protection/>
    </xf>
    <xf numFmtId="49" fontId="3" fillId="0" borderId="0" xfId="138" applyNumberFormat="1" applyFont="1">
      <alignment/>
      <protection/>
    </xf>
    <xf numFmtId="49" fontId="29" fillId="0" borderId="0" xfId="138" applyNumberFormat="1" applyFont="1">
      <alignment/>
      <protection/>
    </xf>
    <xf numFmtId="3" fontId="3" fillId="24" borderId="0" xfId="138" applyNumberFormat="1" applyFont="1" applyFill="1" applyBorder="1" applyAlignment="1">
      <alignment/>
      <protection/>
    </xf>
    <xf numFmtId="0" fontId="3" fillId="0" borderId="0" xfId="138" applyFont="1">
      <alignment/>
      <protection/>
    </xf>
    <xf numFmtId="0" fontId="4" fillId="0" borderId="0" xfId="138" applyFont="1" applyBorder="1" applyAlignment="1">
      <alignment horizontal="left"/>
      <protection/>
    </xf>
    <xf numFmtId="3" fontId="0" fillId="0" borderId="0" xfId="138" applyNumberFormat="1" applyFont="1" applyAlignment="1">
      <alignment horizontal="left"/>
      <protection/>
    </xf>
    <xf numFmtId="0" fontId="13" fillId="0" borderId="0" xfId="138" applyFont="1" applyBorder="1" applyAlignment="1">
      <alignment/>
      <protection/>
    </xf>
    <xf numFmtId="0" fontId="7" fillId="0" borderId="11" xfId="138" applyFont="1" applyFill="1" applyBorder="1" applyAlignment="1">
      <alignment horizontal="center" vertical="center" wrapText="1"/>
      <protection/>
    </xf>
    <xf numFmtId="0" fontId="3" fillId="0" borderId="0" xfId="138" applyFont="1" applyFill="1" applyBorder="1">
      <alignment/>
      <protection/>
    </xf>
    <xf numFmtId="0" fontId="3" fillId="0" borderId="0" xfId="138" applyFont="1" applyFill="1">
      <alignment/>
      <protection/>
    </xf>
    <xf numFmtId="3" fontId="18" fillId="0" borderId="11" xfId="138" applyNumberFormat="1" applyFont="1" applyBorder="1" applyAlignment="1">
      <alignment horizontal="center" vertical="center"/>
      <protection/>
    </xf>
    <xf numFmtId="0" fontId="0" fillId="0" borderId="0" xfId="138" applyFont="1" applyAlignment="1">
      <alignment horizontal="center" vertical="center"/>
      <protection/>
    </xf>
    <xf numFmtId="3" fontId="4" fillId="22" borderId="11" xfId="138" applyNumberFormat="1" applyFont="1" applyFill="1" applyBorder="1" applyAlignment="1">
      <alignment horizontal="center" vertical="center"/>
      <protection/>
    </xf>
    <xf numFmtId="0" fontId="3" fillId="0" borderId="0" xfId="138" applyFont="1" applyAlignment="1">
      <alignment vertical="center"/>
      <protection/>
    </xf>
    <xf numFmtId="9" fontId="3" fillId="0" borderId="0" xfId="145" applyFont="1" applyAlignment="1">
      <alignment vertical="center"/>
    </xf>
    <xf numFmtId="0" fontId="3" fillId="0" borderId="0" xfId="138" applyFont="1" applyAlignment="1">
      <alignment horizontal="center"/>
      <protection/>
    </xf>
    <xf numFmtId="0" fontId="25" fillId="0" borderId="0" xfId="138" applyFont="1">
      <alignment/>
      <protection/>
    </xf>
    <xf numFmtId="0" fontId="73" fillId="0" borderId="0" xfId="138" applyFont="1" applyAlignment="1">
      <alignment horizontal="center"/>
      <protection/>
    </xf>
    <xf numFmtId="49" fontId="53" fillId="0" borderId="0" xfId="138" applyNumberFormat="1" applyFont="1">
      <alignment/>
      <protection/>
    </xf>
    <xf numFmtId="49" fontId="98" fillId="0" borderId="0" xfId="138" applyNumberFormat="1" applyFont="1" applyBorder="1" applyAlignment="1">
      <alignment wrapText="1"/>
      <protection/>
    </xf>
    <xf numFmtId="0" fontId="32" fillId="0" borderId="0" xfId="138" applyFont="1">
      <alignment/>
      <protection/>
    </xf>
    <xf numFmtId="49" fontId="0" fillId="24" borderId="19" xfId="0" applyNumberFormat="1" applyFont="1" applyFill="1" applyBorder="1" applyAlignment="1">
      <alignment/>
    </xf>
    <xf numFmtId="49" fontId="0" fillId="24" borderId="19" xfId="0" applyNumberFormat="1" applyFont="1" applyFill="1" applyBorder="1" applyAlignment="1">
      <alignment/>
    </xf>
    <xf numFmtId="49" fontId="1" fillId="24" borderId="19" xfId="0" applyNumberFormat="1" applyFont="1" applyFill="1" applyBorder="1" applyAlignment="1">
      <alignment/>
    </xf>
    <xf numFmtId="49" fontId="2" fillId="24" borderId="19" xfId="0" applyNumberFormat="1" applyFont="1" applyFill="1" applyBorder="1" applyAlignment="1">
      <alignment/>
    </xf>
    <xf numFmtId="3" fontId="4" fillId="24" borderId="16" xfId="135" applyNumberFormat="1" applyFont="1" applyFill="1" applyBorder="1" applyAlignment="1" applyProtection="1">
      <alignment horizontal="center" vertical="center"/>
      <protection/>
    </xf>
    <xf numFmtId="49" fontId="0" fillId="24" borderId="20" xfId="0" applyNumberFormat="1" applyFont="1" applyFill="1" applyBorder="1" applyAlignment="1">
      <alignment/>
    </xf>
    <xf numFmtId="49" fontId="0" fillId="24" borderId="21" xfId="0" applyNumberFormat="1" applyFont="1" applyFill="1" applyBorder="1" applyAlignment="1">
      <alignment/>
    </xf>
    <xf numFmtId="3" fontId="4" fillId="24" borderId="19" xfId="135" applyNumberFormat="1" applyFont="1" applyFill="1" applyBorder="1" applyAlignment="1" applyProtection="1">
      <alignment horizontal="center" vertical="center"/>
      <protection/>
    </xf>
    <xf numFmtId="49" fontId="0" fillId="24" borderId="22" xfId="0" applyNumberFormat="1" applyFont="1" applyFill="1" applyBorder="1" applyAlignment="1">
      <alignment/>
    </xf>
    <xf numFmtId="49" fontId="0" fillId="24" borderId="22" xfId="0" applyNumberFormat="1" applyFont="1" applyFill="1" applyBorder="1" applyAlignment="1">
      <alignment/>
    </xf>
    <xf numFmtId="49" fontId="0" fillId="24" borderId="23" xfId="0" applyNumberFormat="1" applyFont="1" applyFill="1" applyBorder="1" applyAlignment="1">
      <alignment/>
    </xf>
    <xf numFmtId="3" fontId="4" fillId="24" borderId="20" xfId="135" applyNumberFormat="1" applyFont="1" applyFill="1" applyBorder="1" applyAlignment="1" applyProtection="1">
      <alignment horizontal="center" vertical="center"/>
      <protection/>
    </xf>
    <xf numFmtId="49" fontId="0" fillId="24" borderId="24" xfId="0" applyNumberFormat="1" applyFont="1" applyFill="1" applyBorder="1" applyAlignment="1">
      <alignment/>
    </xf>
    <xf numFmtId="49" fontId="29" fillId="24" borderId="11" xfId="0" applyNumberFormat="1" applyFont="1" applyFill="1" applyBorder="1" applyAlignment="1">
      <alignment/>
    </xf>
    <xf numFmtId="3" fontId="29" fillId="24" borderId="11" xfId="135" applyNumberFormat="1" applyFont="1" applyFill="1" applyBorder="1" applyAlignment="1" applyProtection="1">
      <alignment horizontal="center" vertical="center"/>
      <protection/>
    </xf>
    <xf numFmtId="49" fontId="32" fillId="24" borderId="11" xfId="0" applyNumberFormat="1" applyFont="1" applyFill="1" applyBorder="1" applyAlignment="1">
      <alignment/>
    </xf>
    <xf numFmtId="3" fontId="32" fillId="24" borderId="11" xfId="135" applyNumberFormat="1" applyFont="1" applyFill="1" applyBorder="1" applyAlignment="1" applyProtection="1">
      <alignment horizontal="center" vertical="center"/>
      <protection/>
    </xf>
    <xf numFmtId="49" fontId="29" fillId="24" borderId="11" xfId="0" applyNumberFormat="1" applyFont="1" applyFill="1" applyBorder="1" applyAlignment="1">
      <alignment/>
    </xf>
    <xf numFmtId="49" fontId="53" fillId="24" borderId="11" xfId="0" applyNumberFormat="1" applyFont="1" applyFill="1" applyBorder="1" applyAlignment="1">
      <alignment/>
    </xf>
    <xf numFmtId="3" fontId="53" fillId="24" borderId="11" xfId="135" applyNumberFormat="1" applyFont="1" applyFill="1" applyBorder="1" applyAlignment="1" applyProtection="1">
      <alignment horizontal="center" vertical="center"/>
      <protection/>
    </xf>
    <xf numFmtId="10" fontId="29" fillId="0" borderId="11" xfId="131" applyNumberFormat="1" applyFont="1" applyFill="1" applyBorder="1" applyAlignment="1">
      <alignment horizontal="center" vertical="center"/>
      <protection/>
    </xf>
    <xf numFmtId="10" fontId="53" fillId="0" borderId="11" xfId="131" applyNumberFormat="1" applyFont="1" applyFill="1" applyBorder="1" applyAlignment="1">
      <alignment horizontal="center" vertical="center"/>
      <protection/>
    </xf>
    <xf numFmtId="49" fontId="0" fillId="24" borderId="11" xfId="0" applyNumberFormat="1" applyFill="1" applyBorder="1" applyAlignment="1">
      <alignment/>
    </xf>
    <xf numFmtId="49" fontId="20" fillId="24" borderId="11" xfId="0" applyNumberFormat="1" applyFont="1" applyFill="1" applyBorder="1" applyAlignment="1">
      <alignment/>
    </xf>
    <xf numFmtId="49" fontId="25" fillId="24" borderId="25" xfId="0" applyNumberFormat="1" applyFont="1" applyFill="1" applyBorder="1" applyAlignment="1">
      <alignment/>
    </xf>
    <xf numFmtId="49" fontId="25" fillId="24" borderId="23" xfId="0" applyNumberFormat="1" applyFont="1" applyFill="1" applyBorder="1" applyAlignment="1">
      <alignment/>
    </xf>
    <xf numFmtId="49" fontId="58" fillId="24" borderId="11" xfId="0" applyNumberFormat="1" applyFont="1" applyFill="1" applyBorder="1" applyAlignment="1">
      <alignment/>
    </xf>
    <xf numFmtId="10" fontId="58" fillId="0" borderId="11" xfId="131" applyNumberFormat="1" applyFont="1" applyFill="1" applyBorder="1" applyAlignment="1">
      <alignment horizontal="center" vertical="center"/>
      <protection/>
    </xf>
    <xf numFmtId="3" fontId="58" fillId="24" borderId="11" xfId="135" applyNumberFormat="1" applyFont="1" applyFill="1" applyBorder="1" applyAlignment="1" applyProtection="1">
      <alignment horizontal="center" vertical="center"/>
      <protection/>
    </xf>
    <xf numFmtId="49" fontId="101" fillId="24" borderId="11" xfId="0" applyNumberFormat="1" applyFont="1" applyFill="1" applyBorder="1" applyAlignment="1">
      <alignment/>
    </xf>
    <xf numFmtId="49" fontId="58" fillId="24" borderId="26" xfId="0" applyNumberFormat="1" applyFont="1" applyFill="1" applyBorder="1" applyAlignment="1">
      <alignment/>
    </xf>
    <xf numFmtId="3" fontId="58" fillId="24" borderId="10" xfId="135" applyNumberFormat="1" applyFont="1" applyFill="1" applyBorder="1" applyAlignment="1" applyProtection="1">
      <alignment horizontal="center" vertical="center"/>
      <protection/>
    </xf>
    <xf numFmtId="10" fontId="58" fillId="0" borderId="27" xfId="131" applyNumberFormat="1" applyFont="1" applyFill="1" applyBorder="1" applyAlignment="1">
      <alignment horizontal="center" vertical="center"/>
      <protection/>
    </xf>
    <xf numFmtId="49" fontId="0" fillId="24" borderId="18" xfId="0" applyNumberFormat="1" applyFont="1" applyFill="1" applyBorder="1" applyAlignment="1">
      <alignment/>
    </xf>
    <xf numFmtId="3" fontId="4" fillId="24" borderId="13" xfId="135" applyNumberFormat="1" applyFont="1" applyFill="1" applyBorder="1" applyAlignment="1" applyProtection="1">
      <alignment horizontal="center" vertical="center"/>
      <protection/>
    </xf>
    <xf numFmtId="3" fontId="4" fillId="24" borderId="28" xfId="135" applyNumberFormat="1" applyFont="1" applyFill="1" applyBorder="1" applyAlignment="1" applyProtection="1">
      <alignment horizontal="center" vertical="center"/>
      <protection/>
    </xf>
    <xf numFmtId="49" fontId="36" fillId="24" borderId="11" xfId="0" applyNumberFormat="1" applyFont="1" applyFill="1" applyBorder="1" applyAlignment="1">
      <alignment/>
    </xf>
    <xf numFmtId="49" fontId="4" fillId="0" borderId="0" xfId="0" applyNumberFormat="1" applyFont="1" applyFill="1" applyBorder="1" applyAlignment="1">
      <alignment/>
    </xf>
    <xf numFmtId="49" fontId="102" fillId="0" borderId="0" xfId="0" applyNumberFormat="1" applyFont="1" applyFill="1" applyBorder="1" applyAlignment="1">
      <alignment/>
    </xf>
    <xf numFmtId="49" fontId="103"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9"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lignment horizontal="center" vertical="center" wrapText="1"/>
    </xf>
    <xf numFmtId="49" fontId="13" fillId="0" borderId="11" xfId="0" applyNumberFormat="1" applyFont="1" applyFill="1" applyBorder="1" applyAlignment="1" applyProtection="1">
      <alignment horizontal="center" vertical="center"/>
      <protection/>
    </xf>
    <xf numFmtId="49" fontId="13" fillId="0" borderId="29" xfId="0"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15" fillId="0" borderId="0" xfId="0" applyNumberFormat="1" applyFont="1" applyFill="1" applyAlignment="1">
      <alignment/>
    </xf>
    <xf numFmtId="49" fontId="18" fillId="0" borderId="0" xfId="0" applyNumberFormat="1" applyFont="1" applyFill="1" applyAlignment="1">
      <alignment/>
    </xf>
    <xf numFmtId="49" fontId="0" fillId="0" borderId="0" xfId="0" applyNumberFormat="1" applyFont="1" applyFill="1" applyAlignment="1">
      <alignment/>
    </xf>
    <xf numFmtId="49" fontId="31" fillId="0" borderId="11" xfId="0" applyNumberFormat="1" applyFont="1" applyFill="1" applyBorder="1" applyAlignment="1" applyProtection="1">
      <alignment horizontal="center" vertical="center"/>
      <protection/>
    </xf>
    <xf numFmtId="49" fontId="31" fillId="0" borderId="29" xfId="0" applyNumberFormat="1" applyFont="1" applyFill="1" applyBorder="1" applyAlignment="1" applyProtection="1">
      <alignment horizontal="center" vertical="center"/>
      <protection/>
    </xf>
    <xf numFmtId="49" fontId="0" fillId="0" borderId="0" xfId="0" applyNumberFormat="1" applyFont="1" applyFill="1" applyAlignment="1">
      <alignment horizontal="center"/>
    </xf>
    <xf numFmtId="49" fontId="0" fillId="0" borderId="11" xfId="0" applyNumberFormat="1" applyFont="1" applyFill="1" applyBorder="1" applyAlignment="1">
      <alignment/>
    </xf>
    <xf numFmtId="0" fontId="0" fillId="0" borderId="11" xfId="0" applyBorder="1" applyAlignment="1">
      <alignment/>
    </xf>
    <xf numFmtId="0" fontId="0" fillId="26" borderId="11" xfId="0" applyFill="1" applyBorder="1" applyAlignment="1">
      <alignment/>
    </xf>
    <xf numFmtId="0" fontId="0" fillId="0" borderId="30" xfId="0" applyFill="1" applyBorder="1" applyAlignment="1">
      <alignment/>
    </xf>
    <xf numFmtId="0" fontId="29" fillId="0" borderId="0" xfId="0" applyNumberFormat="1" applyFont="1" applyFill="1" applyAlignment="1">
      <alignment/>
    </xf>
    <xf numFmtId="0" fontId="29" fillId="0" borderId="0" xfId="0" applyNumberFormat="1" applyFont="1" applyFill="1" applyAlignment="1">
      <alignment/>
    </xf>
    <xf numFmtId="0" fontId="25" fillId="0" borderId="0" xfId="0" applyNumberFormat="1" applyFont="1" applyFill="1" applyBorder="1" applyAlignment="1">
      <alignment horizontal="center" wrapText="1"/>
    </xf>
    <xf numFmtId="0" fontId="29" fillId="0" borderId="0" xfId="0" applyNumberFormat="1" applyFont="1" applyFill="1" applyAlignment="1">
      <alignment wrapText="1"/>
    </xf>
    <xf numFmtId="0" fontId="29" fillId="0" borderId="0" xfId="0" applyNumberFormat="1" applyFont="1" applyFill="1" applyBorder="1" applyAlignment="1">
      <alignment horizontal="center" wrapText="1"/>
    </xf>
    <xf numFmtId="0" fontId="25" fillId="0" borderId="0" xfId="0" applyNumberFormat="1" applyFont="1" applyFill="1" applyBorder="1" applyAlignment="1">
      <alignment/>
    </xf>
    <xf numFmtId="0" fontId="25" fillId="0" borderId="0" xfId="0" applyNumberFormat="1" applyFont="1" applyFill="1" applyAlignment="1">
      <alignment/>
    </xf>
    <xf numFmtId="49" fontId="0" fillId="0" borderId="0" xfId="0" applyNumberFormat="1" applyFill="1" applyBorder="1" applyAlignment="1">
      <alignment/>
    </xf>
    <xf numFmtId="0" fontId="20" fillId="26" borderId="11" xfId="0" applyFont="1" applyFill="1" applyBorder="1" applyAlignment="1">
      <alignment/>
    </xf>
    <xf numFmtId="0" fontId="0" fillId="26" borderId="30" xfId="0" applyFont="1" applyFill="1" applyBorder="1" applyAlignment="1">
      <alignment/>
    </xf>
    <xf numFmtId="0" fontId="0" fillId="26" borderId="11" xfId="0" applyFont="1" applyFill="1" applyBorder="1" applyAlignment="1">
      <alignment/>
    </xf>
    <xf numFmtId="41" fontId="26" fillId="24" borderId="11" xfId="0" applyNumberFormat="1" applyFont="1" applyFill="1" applyBorder="1" applyAlignment="1" applyProtection="1">
      <alignment horizontal="right" vertical="center" shrinkToFit="1"/>
      <protection/>
    </xf>
    <xf numFmtId="9" fontId="0" fillId="26" borderId="11" xfId="145" applyFont="1" applyFill="1" applyBorder="1" applyAlignment="1">
      <alignment/>
    </xf>
    <xf numFmtId="49" fontId="0" fillId="24" borderId="0" xfId="0" applyNumberFormat="1" applyFont="1" applyFill="1" applyAlignment="1">
      <alignment/>
    </xf>
    <xf numFmtId="49" fontId="6" fillId="24" borderId="11" xfId="0" applyNumberFormat="1" applyFont="1" applyFill="1" applyBorder="1" applyAlignment="1" applyProtection="1">
      <alignment horizontal="center" vertical="center"/>
      <protection/>
    </xf>
    <xf numFmtId="49" fontId="6" fillId="24" borderId="11" xfId="0" applyNumberFormat="1" applyFont="1" applyFill="1" applyBorder="1" applyAlignment="1" applyProtection="1">
      <alignment vertical="center"/>
      <protection/>
    </xf>
    <xf numFmtId="41" fontId="3" fillId="26" borderId="11" xfId="0" applyNumberFormat="1" applyFont="1" applyFill="1" applyBorder="1" applyAlignment="1" applyProtection="1">
      <alignment horizontal="right" vertical="center" shrinkToFit="1"/>
      <protection/>
    </xf>
    <xf numFmtId="49" fontId="5" fillId="24" borderId="11" xfId="0" applyNumberFormat="1" applyFont="1" applyFill="1" applyBorder="1" applyAlignment="1" applyProtection="1">
      <alignment horizontal="center" vertical="center"/>
      <protection/>
    </xf>
    <xf numFmtId="49" fontId="4" fillId="24" borderId="11" xfId="0" applyNumberFormat="1" applyFont="1" applyFill="1" applyBorder="1" applyAlignment="1" applyProtection="1">
      <alignment vertical="center"/>
      <protection/>
    </xf>
    <xf numFmtId="41" fontId="0" fillId="26" borderId="11" xfId="0" applyNumberFormat="1" applyFill="1" applyBorder="1" applyAlignment="1" applyProtection="1">
      <alignment horizontal="right" vertical="center" shrinkToFit="1"/>
      <protection/>
    </xf>
    <xf numFmtId="41" fontId="0" fillId="26" borderId="11" xfId="0" applyNumberFormat="1" applyFont="1" applyFill="1" applyBorder="1" applyAlignment="1">
      <alignment horizontal="right" shrinkToFit="1"/>
    </xf>
    <xf numFmtId="3" fontId="6" fillId="26" borderId="11" xfId="0" applyNumberFormat="1" applyFont="1" applyFill="1" applyBorder="1" applyAlignment="1" applyProtection="1">
      <alignment horizontal="center" shrinkToFit="1"/>
      <protection locked="0"/>
    </xf>
    <xf numFmtId="3" fontId="6" fillId="26" borderId="17" xfId="0" applyNumberFormat="1" applyFont="1" applyFill="1" applyBorder="1" applyAlignment="1" applyProtection="1">
      <alignment horizontal="left" vertical="center" shrinkToFit="1"/>
      <protection locked="0"/>
    </xf>
    <xf numFmtId="0" fontId="6" fillId="0" borderId="0" xfId="0" applyFont="1" applyFill="1" applyAlignment="1" applyProtection="1">
      <alignment/>
      <protection locked="0"/>
    </xf>
    <xf numFmtId="3" fontId="5" fillId="0" borderId="11" xfId="0" applyNumberFormat="1" applyFont="1" applyFill="1" applyBorder="1" applyAlignment="1" applyProtection="1">
      <alignment horizontal="center" shrinkToFit="1"/>
      <protection locked="0"/>
    </xf>
    <xf numFmtId="3" fontId="5" fillId="0" borderId="17" xfId="0" applyNumberFormat="1" applyFont="1" applyFill="1" applyBorder="1" applyAlignment="1" applyProtection="1">
      <alignment horizontal="left" vertical="center" shrinkToFit="1"/>
      <protection locked="0"/>
    </xf>
    <xf numFmtId="41" fontId="5" fillId="0" borderId="11" xfId="96" applyNumberFormat="1" applyFont="1" applyFill="1" applyBorder="1" applyAlignment="1" applyProtection="1">
      <alignment horizontal="right" shrinkToFit="1"/>
      <protection hidden="1"/>
    </xf>
    <xf numFmtId="0" fontId="5" fillId="0" borderId="0" xfId="0" applyFont="1" applyFill="1" applyAlignment="1" applyProtection="1">
      <alignment/>
      <protection locked="0"/>
    </xf>
    <xf numFmtId="41" fontId="6" fillId="0" borderId="11" xfId="96" applyNumberFormat="1" applyFont="1" applyFill="1" applyBorder="1" applyAlignment="1" applyProtection="1">
      <alignment horizontal="right" shrinkToFit="1"/>
      <protection hidden="1"/>
    </xf>
    <xf numFmtId="3" fontId="5" fillId="0" borderId="11" xfId="0" applyNumberFormat="1" applyFont="1" applyFill="1" applyBorder="1" applyAlignment="1" applyProtection="1">
      <alignment horizontal="center" shrinkToFit="1"/>
      <protection hidden="1"/>
    </xf>
    <xf numFmtId="3" fontId="5" fillId="0" borderId="11" xfId="0" applyNumberFormat="1" applyFont="1" applyFill="1" applyBorder="1" applyAlignment="1" applyProtection="1">
      <alignment horizontal="left" vertical="center" shrinkToFit="1"/>
      <protection locked="0"/>
    </xf>
    <xf numFmtId="41" fontId="5" fillId="0" borderId="11" xfId="96" applyNumberFormat="1" applyFont="1" applyFill="1" applyBorder="1" applyAlignment="1" applyProtection="1">
      <alignment horizontal="right" shrinkToFit="1"/>
      <protection locked="0"/>
    </xf>
    <xf numFmtId="3" fontId="5" fillId="0" borderId="11" xfId="0" applyNumberFormat="1" applyFont="1" applyFill="1" applyBorder="1" applyAlignment="1" applyProtection="1">
      <alignment horizontal="center"/>
      <protection locked="0"/>
    </xf>
    <xf numFmtId="3" fontId="5" fillId="0" borderId="11" xfId="0" applyNumberFormat="1" applyFont="1" applyFill="1" applyBorder="1" applyAlignment="1" applyProtection="1">
      <alignment/>
      <protection locked="0"/>
    </xf>
    <xf numFmtId="0" fontId="0" fillId="24" borderId="11" xfId="0" applyNumberFormat="1" applyFont="1" applyFill="1" applyBorder="1" applyAlignment="1" applyProtection="1">
      <alignment vertical="center"/>
      <protection/>
    </xf>
    <xf numFmtId="41" fontId="0" fillId="26" borderId="11" xfId="0" applyNumberFormat="1" applyFill="1" applyBorder="1" applyAlignment="1" applyProtection="1">
      <alignment horizontal="right" vertical="center"/>
      <protection/>
    </xf>
    <xf numFmtId="3" fontId="5" fillId="26" borderId="11" xfId="0" applyNumberFormat="1" applyFont="1" applyFill="1" applyBorder="1" applyAlignment="1" applyProtection="1">
      <alignment horizontal="center" shrinkToFit="1"/>
      <protection locked="0"/>
    </xf>
    <xf numFmtId="3" fontId="5" fillId="26" borderId="17" xfId="0" applyNumberFormat="1" applyFont="1" applyFill="1" applyBorder="1" applyAlignment="1" applyProtection="1">
      <alignment horizontal="left" vertical="center" shrinkToFit="1"/>
      <protection locked="0"/>
    </xf>
    <xf numFmtId="0" fontId="5" fillId="26" borderId="0" xfId="0" applyFont="1" applyFill="1" applyAlignment="1" applyProtection="1">
      <alignment/>
      <protection locked="0"/>
    </xf>
    <xf numFmtId="3" fontId="6" fillId="0" borderId="11" xfId="0" applyNumberFormat="1" applyFont="1" applyFill="1" applyBorder="1" applyAlignment="1" applyProtection="1">
      <alignment horizontal="center" shrinkToFit="1"/>
      <protection locked="0"/>
    </xf>
    <xf numFmtId="3" fontId="6" fillId="0" borderId="17" xfId="0" applyNumberFormat="1" applyFont="1" applyFill="1" applyBorder="1" applyAlignment="1" applyProtection="1">
      <alignment horizontal="left" vertical="center" shrinkToFit="1"/>
      <protection locked="0"/>
    </xf>
    <xf numFmtId="41" fontId="0" fillId="0" borderId="11" xfId="0" applyNumberFormat="1" applyFill="1" applyBorder="1" applyAlignment="1" applyProtection="1">
      <alignment horizontal="right" vertical="center" shrinkToFit="1"/>
      <protection/>
    </xf>
    <xf numFmtId="0" fontId="32" fillId="0" borderId="0" xfId="0" applyNumberFormat="1" applyFont="1" applyFill="1" applyBorder="1" applyAlignment="1">
      <alignment horizontal="center" wrapText="1"/>
    </xf>
    <xf numFmtId="41" fontId="26" fillId="26" borderId="11" xfId="0" applyNumberFormat="1" applyFont="1" applyFill="1" applyBorder="1" applyAlignment="1" applyProtection="1">
      <alignment horizontal="right" vertical="center" shrinkToFit="1"/>
      <protection/>
    </xf>
    <xf numFmtId="41" fontId="29" fillId="0" borderId="0" xfId="0" applyNumberFormat="1" applyFont="1" applyFill="1" applyAlignment="1">
      <alignment/>
    </xf>
    <xf numFmtId="3" fontId="35" fillId="24" borderId="14" xfId="136" applyNumberFormat="1" applyFont="1" applyFill="1" applyBorder="1" applyAlignment="1" applyProtection="1">
      <alignment horizontal="center" vertical="center" wrapText="1"/>
      <protection/>
    </xf>
    <xf numFmtId="49" fontId="7" fillId="0" borderId="11" xfId="136" applyNumberFormat="1" applyFont="1" applyFill="1" applyBorder="1" applyAlignment="1" applyProtection="1">
      <alignment horizontal="center" vertical="center" wrapText="1"/>
      <protection/>
    </xf>
    <xf numFmtId="3" fontId="7" fillId="24" borderId="12" xfId="136" applyNumberFormat="1" applyFont="1" applyFill="1" applyBorder="1" applyAlignment="1" applyProtection="1">
      <alignment horizontal="center" vertical="center" wrapText="1"/>
      <protection/>
    </xf>
    <xf numFmtId="3" fontId="7" fillId="24" borderId="14" xfId="136" applyNumberFormat="1" applyFont="1" applyFill="1" applyBorder="1" applyAlignment="1" applyProtection="1">
      <alignment horizontal="center" vertical="center" wrapText="1"/>
      <protection/>
    </xf>
    <xf numFmtId="49" fontId="0" fillId="3" borderId="26" xfId="136" applyNumberFormat="1" applyFont="1" applyFill="1" applyBorder="1" applyAlignment="1">
      <alignment horizontal="center"/>
      <protection/>
    </xf>
    <xf numFmtId="49" fontId="0" fillId="3" borderId="10" xfId="136" applyNumberFormat="1" applyFont="1" applyFill="1" applyBorder="1" applyAlignment="1">
      <alignment horizontal="center"/>
      <protection/>
    </xf>
    <xf numFmtId="49" fontId="0" fillId="3" borderId="27" xfId="136" applyNumberFormat="1" applyFont="1" applyFill="1" applyBorder="1" applyAlignment="1">
      <alignment horizontal="center"/>
      <protection/>
    </xf>
    <xf numFmtId="3" fontId="35" fillId="24" borderId="30" xfId="136" applyNumberFormat="1" applyFont="1" applyFill="1" applyBorder="1" applyAlignment="1" applyProtection="1">
      <alignment horizontal="center" vertical="center" wrapText="1"/>
      <protection/>
    </xf>
    <xf numFmtId="49" fontId="7" fillId="0" borderId="31" xfId="136" applyNumberFormat="1" applyFont="1" applyBorder="1" applyAlignment="1">
      <alignment horizontal="center" vertical="center" wrapText="1"/>
      <protection/>
    </xf>
    <xf numFmtId="49" fontId="7" fillId="0" borderId="16" xfId="136" applyNumberFormat="1" applyFont="1" applyBorder="1" applyAlignment="1">
      <alignment horizontal="center" vertical="center" wrapText="1"/>
      <protection/>
    </xf>
    <xf numFmtId="49" fontId="7" fillId="0" borderId="17" xfId="136" applyNumberFormat="1" applyFont="1" applyFill="1" applyBorder="1" applyAlignment="1">
      <alignment horizontal="center" vertical="center" wrapText="1"/>
      <protection/>
    </xf>
    <xf numFmtId="49" fontId="28" fillId="0" borderId="16" xfId="136" applyNumberFormat="1" applyFont="1" applyFill="1" applyBorder="1" applyAlignment="1">
      <alignment horizontal="center" vertical="center" wrapText="1"/>
      <protection/>
    </xf>
    <xf numFmtId="49" fontId="7" fillId="0" borderId="17" xfId="136" applyNumberFormat="1" applyFont="1" applyBorder="1" applyAlignment="1">
      <alignment horizontal="center" vertical="center" wrapText="1"/>
      <protection/>
    </xf>
    <xf numFmtId="49" fontId="0" fillId="0" borderId="0" xfId="0" applyNumberFormat="1" applyFont="1" applyFill="1" applyAlignment="1">
      <alignment horizontal="center" wrapText="1"/>
    </xf>
    <xf numFmtId="49" fontId="25" fillId="0" borderId="0" xfId="136" applyNumberFormat="1" applyFont="1" applyBorder="1" applyAlignment="1">
      <alignment horizontal="center" wrapText="1"/>
      <protection/>
    </xf>
    <xf numFmtId="49" fontId="66" fillId="0" borderId="0" xfId="136" applyNumberFormat="1" applyFont="1" applyBorder="1" applyAlignment="1">
      <alignment horizontal="center" wrapText="1"/>
      <protection/>
    </xf>
    <xf numFmtId="49" fontId="41" fillId="0" borderId="0" xfId="136" applyNumberFormat="1" applyFont="1" applyBorder="1" applyAlignment="1">
      <alignment horizontal="center" wrapText="1"/>
      <protection/>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6" fillId="0" borderId="16" xfId="0" applyNumberFormat="1" applyFont="1" applyFill="1" applyBorder="1" applyAlignment="1">
      <alignment horizontal="center" vertical="center" wrapText="1"/>
    </xf>
    <xf numFmtId="49" fontId="7" fillId="0" borderId="17" xfId="0" applyNumberFormat="1" applyFont="1" applyFill="1" applyBorder="1" applyAlignment="1">
      <alignment horizontal="center"/>
    </xf>
    <xf numFmtId="49" fontId="7" fillId="0" borderId="16"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Border="1" applyAlignment="1">
      <alignment horizontal="center" wrapText="1"/>
    </xf>
    <xf numFmtId="49" fontId="7" fillId="0" borderId="17"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17" xfId="0" applyNumberFormat="1" applyFont="1" applyFill="1" applyBorder="1" applyAlignment="1">
      <alignment horizontal="center" vertical="center" wrapText="1"/>
    </xf>
    <xf numFmtId="0" fontId="4" fillId="0" borderId="30" xfId="0" applyFont="1" applyFill="1" applyBorder="1" applyAlignment="1">
      <alignment/>
    </xf>
    <xf numFmtId="49" fontId="7" fillId="0" borderId="16"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15" fillId="0" borderId="10"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26" xfId="0" applyNumberFormat="1" applyFont="1" applyFill="1" applyBorder="1" applyAlignment="1">
      <alignment horizontal="center" vertical="center" wrapText="1"/>
    </xf>
    <xf numFmtId="0" fontId="7" fillId="0" borderId="27"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distributed" wrapText="1"/>
    </xf>
    <xf numFmtId="0" fontId="4" fillId="0" borderId="16" xfId="0" applyFont="1" applyFill="1" applyBorder="1" applyAlignment="1">
      <alignment horizontal="center" vertical="distributed"/>
    </xf>
    <xf numFmtId="49" fontId="7" fillId="0" borderId="31" xfId="0" applyNumberFormat="1" applyFont="1" applyFill="1" applyBorder="1" applyAlignment="1">
      <alignment horizontal="center" vertical="center" wrapText="1"/>
    </xf>
    <xf numFmtId="49" fontId="0" fillId="0" borderId="0" xfId="136" applyNumberFormat="1" applyFont="1" applyAlignment="1">
      <alignment horizontal="left"/>
      <protection/>
    </xf>
    <xf numFmtId="49" fontId="34" fillId="0" borderId="0" xfId="136" applyNumberFormat="1" applyFont="1" applyAlignment="1">
      <alignment horizontal="center"/>
      <protection/>
    </xf>
    <xf numFmtId="49" fontId="29" fillId="0" borderId="0" xfId="136" applyNumberFormat="1" applyFont="1" applyAlignment="1">
      <alignment horizontal="center" wrapText="1"/>
      <protection/>
    </xf>
    <xf numFmtId="49" fontId="25" fillId="0" borderId="0" xfId="136" applyNumberFormat="1" applyFont="1" applyAlignment="1">
      <alignment horizontal="center"/>
      <protection/>
    </xf>
    <xf numFmtId="0" fontId="16" fillId="0" borderId="11" xfId="136" applyNumberFormat="1" applyFont="1" applyBorder="1" applyAlignment="1">
      <alignment horizontal="center" vertical="center" wrapText="1"/>
      <protection/>
    </xf>
    <xf numFmtId="49" fontId="32" fillId="0" borderId="0" xfId="136" applyNumberFormat="1" applyFont="1" applyBorder="1" applyAlignment="1">
      <alignment horizontal="center" wrapText="1"/>
      <protection/>
    </xf>
    <xf numFmtId="0" fontId="56" fillId="3" borderId="17" xfId="136" applyNumberFormat="1" applyFont="1" applyFill="1" applyBorder="1" applyAlignment="1">
      <alignment horizontal="center" vertical="center" wrapText="1"/>
      <protection/>
    </xf>
    <xf numFmtId="0" fontId="56" fillId="3" borderId="16" xfId="136" applyNumberFormat="1" applyFont="1" applyFill="1" applyBorder="1" applyAlignment="1">
      <alignment horizontal="center" vertical="center" wrapText="1"/>
      <protection/>
    </xf>
    <xf numFmtId="49" fontId="3"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18" fillId="0" borderId="13" xfId="136" applyNumberFormat="1" applyFont="1" applyFill="1" applyBorder="1" applyAlignment="1">
      <alignment horizontal="center" vertical="center"/>
      <protection/>
    </xf>
    <xf numFmtId="49" fontId="7" fillId="0" borderId="11" xfId="136" applyNumberFormat="1" applyFont="1" applyFill="1" applyBorder="1" applyAlignment="1">
      <alignment horizontal="center" vertical="center" wrapText="1"/>
      <protection/>
    </xf>
    <xf numFmtId="49" fontId="18" fillId="0" borderId="0" xfId="136" applyNumberFormat="1" applyFont="1" applyAlignment="1">
      <alignment horizontal="left"/>
      <protection/>
    </xf>
    <xf numFmtId="49" fontId="14" fillId="24" borderId="0" xfId="136" applyNumberFormat="1" applyFont="1" applyFill="1" applyAlignment="1">
      <alignment horizontal="center" vertical="center" wrapText="1"/>
      <protection/>
    </xf>
    <xf numFmtId="49" fontId="3" fillId="0" borderId="0" xfId="136" applyNumberFormat="1" applyFont="1" applyAlignment="1">
      <alignment horizontal="left"/>
      <protection/>
    </xf>
    <xf numFmtId="0" fontId="25" fillId="0" borderId="0" xfId="136" applyFont="1" applyAlignment="1">
      <alignment horizontal="center"/>
      <protection/>
    </xf>
    <xf numFmtId="49" fontId="25" fillId="24" borderId="0" xfId="136" applyNumberFormat="1" applyFont="1" applyFill="1" applyAlignment="1">
      <alignment horizontal="center"/>
      <protection/>
    </xf>
    <xf numFmtId="49" fontId="7" fillId="0" borderId="16" xfId="136" applyNumberFormat="1" applyFont="1" applyFill="1" applyBorder="1" applyAlignment="1">
      <alignment horizontal="center" vertical="center" wrapText="1"/>
      <protection/>
    </xf>
    <xf numFmtId="0" fontId="7" fillId="0" borderId="26" xfId="136" applyNumberFormat="1" applyFont="1" applyBorder="1" applyAlignment="1">
      <alignment horizontal="center" vertical="center" wrapText="1"/>
      <protection/>
    </xf>
    <xf numFmtId="0" fontId="7" fillId="0" borderId="27" xfId="136" applyNumberFormat="1" applyFont="1" applyBorder="1" applyAlignment="1">
      <alignment horizontal="center" vertical="center" wrapText="1"/>
      <protection/>
    </xf>
    <xf numFmtId="0" fontId="7" fillId="0" borderId="15" xfId="136" applyNumberFormat="1" applyFont="1" applyBorder="1" applyAlignment="1">
      <alignment horizontal="center" vertical="center" wrapText="1"/>
      <protection/>
    </xf>
    <xf numFmtId="0" fontId="7" fillId="0" borderId="32" xfId="136" applyNumberFormat="1" applyFont="1" applyBorder="1" applyAlignment="1">
      <alignment horizontal="center" vertical="center" wrapText="1"/>
      <protection/>
    </xf>
    <xf numFmtId="49" fontId="7" fillId="22" borderId="17" xfId="136" applyNumberFormat="1" applyFont="1" applyFill="1" applyBorder="1" applyAlignment="1">
      <alignment horizontal="center" vertical="center"/>
      <protection/>
    </xf>
    <xf numFmtId="49" fontId="7" fillId="22" borderId="16" xfId="136" applyNumberFormat="1" applyFont="1" applyFill="1" applyBorder="1" applyAlignment="1">
      <alignment horizontal="center" vertical="center"/>
      <protection/>
    </xf>
    <xf numFmtId="0" fontId="57" fillId="3" borderId="17" xfId="136" applyNumberFormat="1" applyFont="1" applyFill="1" applyBorder="1" applyAlignment="1">
      <alignment horizontal="center" vertical="center" wrapText="1"/>
      <protection/>
    </xf>
    <xf numFmtId="0" fontId="57" fillId="3" borderId="16" xfId="136" applyNumberFormat="1" applyFont="1" applyFill="1" applyBorder="1" applyAlignment="1">
      <alignment horizontal="center" vertical="center" wrapText="1"/>
      <protection/>
    </xf>
    <xf numFmtId="49" fontId="3" fillId="0" borderId="0" xfId="136" applyNumberFormat="1" applyFont="1" applyFill="1" applyAlignment="1">
      <alignment horizontal="left"/>
      <protection/>
    </xf>
    <xf numFmtId="49" fontId="6" fillId="0" borderId="11" xfId="136" applyNumberFormat="1" applyFont="1" applyFill="1" applyBorder="1" applyAlignment="1">
      <alignment horizontal="center" vertical="center" wrapText="1"/>
      <protection/>
    </xf>
    <xf numFmtId="49" fontId="6" fillId="0" borderId="17" xfId="136" applyNumberFormat="1" applyFont="1" applyFill="1" applyBorder="1" applyAlignment="1">
      <alignment horizontal="center" vertical="center" wrapText="1"/>
      <protection/>
    </xf>
    <xf numFmtId="49" fontId="6" fillId="0" borderId="31" xfId="136" applyNumberFormat="1" applyFont="1" applyFill="1" applyBorder="1" applyAlignment="1">
      <alignment horizontal="center" vertical="center" wrapText="1"/>
      <protection/>
    </xf>
    <xf numFmtId="49" fontId="6" fillId="0" borderId="16" xfId="136" applyNumberFormat="1" applyFont="1" applyFill="1" applyBorder="1" applyAlignment="1">
      <alignment horizontal="center" vertical="center" wrapText="1"/>
      <protection/>
    </xf>
    <xf numFmtId="49" fontId="18"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3" fillId="0" borderId="0" xfId="136" applyNumberFormat="1" applyFont="1" applyFill="1" applyAlignment="1">
      <alignment horizontal="center" vertical="top" wrapText="1"/>
      <protection/>
    </xf>
    <xf numFmtId="49" fontId="69" fillId="3" borderId="17" xfId="136" applyNumberFormat="1" applyFont="1" applyFill="1" applyBorder="1" applyAlignment="1">
      <alignment horizontal="center" vertical="center" wrapText="1"/>
      <protection/>
    </xf>
    <xf numFmtId="49" fontId="69" fillId="3" borderId="16" xfId="136" applyNumberFormat="1" applyFont="1" applyFill="1" applyBorder="1" applyAlignment="1">
      <alignment horizontal="center" vertical="center" wrapText="1"/>
      <protection/>
    </xf>
    <xf numFmtId="49" fontId="7" fillId="22" borderId="17" xfId="136" applyNumberFormat="1" applyFont="1" applyFill="1" applyBorder="1" applyAlignment="1">
      <alignment horizontal="center"/>
      <protection/>
    </xf>
    <xf numFmtId="49" fontId="7" fillId="22" borderId="16" xfId="136" applyNumberFormat="1" applyFont="1" applyFill="1" applyBorder="1" applyAlignment="1">
      <alignment horizontal="center"/>
      <protection/>
    </xf>
    <xf numFmtId="49" fontId="21" fillId="0" borderId="17" xfId="136" applyNumberFormat="1" applyFont="1" applyFill="1" applyBorder="1" applyAlignment="1">
      <alignment horizontal="center" vertical="center" wrapText="1"/>
      <protection/>
    </xf>
    <xf numFmtId="49" fontId="21" fillId="0" borderId="16" xfId="136" applyNumberFormat="1" applyFont="1" applyFill="1" applyBorder="1" applyAlignment="1">
      <alignment horizontal="center" vertical="center" wrapText="1"/>
      <protection/>
    </xf>
    <xf numFmtId="0" fontId="6" fillId="0" borderId="26" xfId="136" applyNumberFormat="1" applyFont="1" applyFill="1" applyBorder="1" applyAlignment="1">
      <alignment horizontal="center" vertical="center" wrapText="1"/>
      <protection/>
    </xf>
    <xf numFmtId="0" fontId="6" fillId="0" borderId="27" xfId="136" applyNumberFormat="1" applyFont="1" applyFill="1" applyBorder="1" applyAlignment="1">
      <alignment horizontal="center" vertical="center" wrapText="1"/>
      <protection/>
    </xf>
    <xf numFmtId="0" fontId="6" fillId="0" borderId="15" xfId="136" applyNumberFormat="1" applyFont="1" applyFill="1" applyBorder="1" applyAlignment="1">
      <alignment horizontal="center" vertical="center" wrapText="1"/>
      <protection/>
    </xf>
    <xf numFmtId="0" fontId="6" fillId="0" borderId="32" xfId="136" applyNumberFormat="1" applyFont="1" applyFill="1" applyBorder="1" applyAlignment="1">
      <alignment horizontal="center" vertical="center" wrapText="1"/>
      <protection/>
    </xf>
    <xf numFmtId="0" fontId="6" fillId="0" borderId="18" xfId="136" applyNumberFormat="1" applyFont="1" applyFill="1" applyBorder="1" applyAlignment="1">
      <alignment horizontal="center" vertical="center" wrapText="1"/>
      <protection/>
    </xf>
    <xf numFmtId="0" fontId="6" fillId="0" borderId="28" xfId="136" applyNumberFormat="1" applyFont="1" applyFill="1" applyBorder="1" applyAlignment="1">
      <alignment horizontal="center" vertical="center" wrapText="1"/>
      <protection/>
    </xf>
    <xf numFmtId="49" fontId="6" fillId="0" borderId="30" xfId="136" applyNumberFormat="1" applyFont="1" applyFill="1" applyBorder="1" applyAlignment="1">
      <alignment horizontal="center" vertical="center" wrapText="1"/>
      <protection/>
    </xf>
    <xf numFmtId="49" fontId="6" fillId="0" borderId="14" xfId="136" applyNumberFormat="1" applyFont="1" applyFill="1" applyBorder="1" applyAlignment="1">
      <alignment horizontal="center" vertical="center" wrapText="1"/>
      <protection/>
    </xf>
    <xf numFmtId="49" fontId="3" fillId="0" borderId="11" xfId="136" applyNumberFormat="1" applyFont="1" applyFill="1" applyBorder="1" applyAlignment="1">
      <alignment horizontal="center"/>
      <protection/>
    </xf>
    <xf numFmtId="49" fontId="68" fillId="3" borderId="17" xfId="136" applyNumberFormat="1" applyFont="1" applyFill="1" applyBorder="1" applyAlignment="1">
      <alignment horizontal="center" vertical="center" wrapText="1"/>
      <protection/>
    </xf>
    <xf numFmtId="49" fontId="68" fillId="3" borderId="16" xfId="136" applyNumberFormat="1" applyFont="1" applyFill="1" applyBorder="1" applyAlignment="1">
      <alignment horizontal="center" vertical="center" wrapText="1"/>
      <protection/>
    </xf>
    <xf numFmtId="49" fontId="0" fillId="0" borderId="0" xfId="136" applyNumberFormat="1" applyFont="1" applyFill="1" applyBorder="1" applyAlignment="1">
      <alignment horizontal="left"/>
      <protection/>
    </xf>
    <xf numFmtId="49" fontId="3" fillId="0" borderId="0" xfId="136" applyNumberFormat="1" applyFont="1" applyFill="1" applyBorder="1" applyAlignment="1">
      <alignment horizontal="left"/>
      <protection/>
    </xf>
    <xf numFmtId="49" fontId="3"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6" fillId="0" borderId="13" xfId="136" applyNumberFormat="1" applyFont="1" applyFill="1" applyBorder="1" applyAlignment="1">
      <alignment horizontal="center" vertical="center" wrapText="1"/>
      <protection/>
    </xf>
    <xf numFmtId="49" fontId="15" fillId="0" borderId="0" xfId="136" applyNumberFormat="1" applyFont="1" applyFill="1" applyBorder="1" applyAlignment="1">
      <alignment horizontal="center" vertical="center" wrapText="1"/>
      <protection/>
    </xf>
    <xf numFmtId="49" fontId="13" fillId="0" borderId="0" xfId="136" applyNumberFormat="1" applyFont="1" applyFill="1" applyAlignment="1">
      <alignment horizontal="left" wrapText="1"/>
      <protection/>
    </xf>
    <xf numFmtId="49" fontId="13" fillId="0" borderId="0" xfId="136" applyNumberFormat="1" applyFont="1" applyFill="1" applyAlignment="1">
      <alignment horizontal="center" wrapText="1"/>
      <protection/>
    </xf>
    <xf numFmtId="0" fontId="3" fillId="0" borderId="0" xfId="136" applyFont="1" applyAlignment="1">
      <alignment horizontal="center"/>
      <protection/>
    </xf>
    <xf numFmtId="49" fontId="3" fillId="24" borderId="0" xfId="136" applyNumberFormat="1" applyFont="1" applyFill="1" applyAlignment="1">
      <alignment horizontal="center"/>
      <protection/>
    </xf>
    <xf numFmtId="49" fontId="23" fillId="0" borderId="0" xfId="136" applyNumberFormat="1" applyFont="1" applyFill="1" applyBorder="1" applyAlignment="1">
      <alignment horizontal="center" wrapText="1"/>
      <protection/>
    </xf>
    <xf numFmtId="49" fontId="15" fillId="0" borderId="0" xfId="136" applyNumberFormat="1" applyFont="1" applyFill="1" applyBorder="1" applyAlignment="1">
      <alignment horizontal="center" wrapText="1"/>
      <protection/>
    </xf>
    <xf numFmtId="49" fontId="72" fillId="0" borderId="0" xfId="136" applyNumberFormat="1" applyFont="1" applyFill="1" applyAlignment="1">
      <alignment horizontal="center"/>
      <protection/>
    </xf>
    <xf numFmtId="49" fontId="18" fillId="0" borderId="0" xfId="136" applyNumberFormat="1" applyFont="1" applyFill="1" applyAlignment="1">
      <alignment horizontal="center"/>
      <protection/>
    </xf>
    <xf numFmtId="49" fontId="20" fillId="0" borderId="11" xfId="136" applyNumberFormat="1" applyFont="1" applyFill="1" applyBorder="1" applyAlignment="1">
      <alignment horizontal="center" vertical="center" wrapText="1"/>
      <protection/>
    </xf>
    <xf numFmtId="49" fontId="3" fillId="0" borderId="11" xfId="136" applyNumberFormat="1" applyFont="1" applyBorder="1" applyAlignment="1">
      <alignment horizontal="center"/>
      <protection/>
    </xf>
    <xf numFmtId="49" fontId="0" fillId="0" borderId="0" xfId="136" applyNumberFormat="1" applyFont="1" applyAlignment="1">
      <alignment horizontal="left" wrapText="1"/>
      <protection/>
    </xf>
    <xf numFmtId="49" fontId="3" fillId="0" borderId="0" xfId="136" applyNumberFormat="1" applyFont="1" applyAlignment="1">
      <alignment horizontal="left" wrapText="1"/>
      <protection/>
    </xf>
    <xf numFmtId="49" fontId="0" fillId="0" borderId="0" xfId="136" applyNumberFormat="1" applyFont="1" applyAlignment="1">
      <alignment/>
      <protection/>
    </xf>
    <xf numFmtId="49" fontId="3" fillId="0" borderId="11" xfId="136" applyNumberFormat="1" applyFont="1" applyFill="1" applyBorder="1" applyAlignment="1">
      <alignment horizontal="center" vertical="center" wrapText="1"/>
      <protection/>
    </xf>
    <xf numFmtId="49" fontId="32" fillId="0" borderId="0" xfId="136" applyNumberFormat="1" applyFont="1" applyBorder="1" applyAlignment="1">
      <alignment horizontal="center"/>
      <protection/>
    </xf>
    <xf numFmtId="49" fontId="57" fillId="3" borderId="17" xfId="136" applyNumberFormat="1" applyFont="1" applyFill="1" applyBorder="1" applyAlignment="1">
      <alignment horizontal="center" wrapText="1"/>
      <protection/>
    </xf>
    <xf numFmtId="49" fontId="57" fillId="3" borderId="16" xfId="136" applyNumberFormat="1" applyFont="1" applyFill="1" applyBorder="1" applyAlignment="1">
      <alignment horizontal="center" wrapText="1"/>
      <protection/>
    </xf>
    <xf numFmtId="49" fontId="56" fillId="3" borderId="17" xfId="136" applyNumberFormat="1" applyFont="1" applyFill="1" applyBorder="1" applyAlignment="1">
      <alignment horizontal="center" wrapText="1"/>
      <protection/>
    </xf>
    <xf numFmtId="49" fontId="56" fillId="3" borderId="16" xfId="136" applyNumberFormat="1" applyFont="1" applyFill="1" applyBorder="1" applyAlignment="1">
      <alignment horizontal="center" wrapText="1"/>
      <protection/>
    </xf>
    <xf numFmtId="49" fontId="25" fillId="0" borderId="0" xfId="136" applyNumberFormat="1" applyFont="1" applyBorder="1" applyAlignment="1">
      <alignment horizontal="center"/>
      <protection/>
    </xf>
    <xf numFmtId="49" fontId="14" fillId="0" borderId="0" xfId="136" applyNumberFormat="1" applyFont="1" applyAlignment="1">
      <alignment horizontal="center" wrapText="1"/>
      <protection/>
    </xf>
    <xf numFmtId="49" fontId="18" fillId="0" borderId="13" xfId="136" applyNumberFormat="1" applyFont="1" applyBorder="1" applyAlignment="1">
      <alignment horizontal="left"/>
      <protection/>
    </xf>
    <xf numFmtId="49" fontId="18" fillId="0" borderId="0" xfId="136" applyNumberFormat="1" applyFont="1" applyAlignment="1">
      <alignment horizontal="center"/>
      <protection/>
    </xf>
    <xf numFmtId="49" fontId="18" fillId="0" borderId="0" xfId="136" applyNumberFormat="1" applyFont="1" applyBorder="1" applyAlignment="1">
      <alignment horizontal="left"/>
      <protection/>
    </xf>
    <xf numFmtId="49" fontId="7" fillId="0" borderId="26" xfId="136" applyNumberFormat="1" applyFont="1" applyFill="1" applyBorder="1" applyAlignment="1">
      <alignment horizontal="center" vertical="center" wrapText="1"/>
      <protection/>
    </xf>
    <xf numFmtId="49" fontId="7" fillId="0" borderId="27" xfId="136" applyNumberFormat="1" applyFont="1" applyFill="1" applyBorder="1" applyAlignment="1">
      <alignment horizontal="center" vertical="center" wrapText="1"/>
      <protection/>
    </xf>
    <xf numFmtId="49" fontId="7" fillId="0" borderId="15" xfId="136" applyNumberFormat="1" applyFont="1" applyFill="1" applyBorder="1" applyAlignment="1">
      <alignment horizontal="center" vertical="center" wrapText="1"/>
      <protection/>
    </xf>
    <xf numFmtId="49" fontId="7" fillId="0" borderId="32" xfId="136" applyNumberFormat="1" applyFont="1" applyFill="1" applyBorder="1" applyAlignment="1">
      <alignment horizontal="center" vertical="center" wrapText="1"/>
      <protection/>
    </xf>
    <xf numFmtId="49" fontId="7" fillId="0" borderId="18" xfId="136" applyNumberFormat="1" applyFont="1" applyFill="1" applyBorder="1" applyAlignment="1">
      <alignment horizontal="center" vertical="center" wrapText="1"/>
      <protection/>
    </xf>
    <xf numFmtId="49" fontId="7" fillId="0" borderId="28" xfId="136" applyNumberFormat="1" applyFont="1" applyFill="1" applyBorder="1" applyAlignment="1">
      <alignment horizontal="center" vertical="center" wrapText="1"/>
      <protection/>
    </xf>
    <xf numFmtId="49" fontId="13" fillId="0" borderId="0" xfId="136" applyNumberFormat="1" applyFont="1" applyBorder="1" applyAlignment="1">
      <alignment wrapText="1"/>
      <protection/>
    </xf>
    <xf numFmtId="49" fontId="13" fillId="0" borderId="0" xfId="136" applyNumberFormat="1" applyFont="1" applyBorder="1" applyAlignment="1">
      <alignment horizontal="center" wrapText="1"/>
      <protection/>
    </xf>
    <xf numFmtId="49" fontId="7" fillId="22" borderId="17" xfId="136" applyNumberFormat="1" applyFont="1" applyFill="1" applyBorder="1" applyAlignment="1">
      <alignment horizontal="center" vertical="center" wrapText="1"/>
      <protection/>
    </xf>
    <xf numFmtId="49" fontId="7" fillId="22" borderId="16" xfId="136" applyNumberFormat="1" applyFont="1" applyFill="1" applyBorder="1" applyAlignment="1">
      <alignment horizontal="center" vertical="center" wrapText="1"/>
      <protection/>
    </xf>
    <xf numFmtId="49" fontId="16" fillId="0" borderId="17" xfId="136" applyNumberFormat="1" applyFont="1" applyBorder="1" applyAlignment="1">
      <alignment horizontal="center" wrapText="1"/>
      <protection/>
    </xf>
    <xf numFmtId="49" fontId="16" fillId="0" borderId="16" xfId="136" applyNumberFormat="1" applyFont="1" applyBorder="1" applyAlignment="1">
      <alignment horizontal="center" wrapText="1"/>
      <protection/>
    </xf>
    <xf numFmtId="49" fontId="29" fillId="0" borderId="0" xfId="136" applyNumberFormat="1" applyFont="1" applyBorder="1" applyAlignment="1">
      <alignment horizontal="center" wrapText="1"/>
      <protection/>
    </xf>
    <xf numFmtId="49" fontId="29" fillId="0" borderId="0" xfId="136" applyNumberFormat="1" applyFont="1" applyAlignment="1">
      <alignment horizontal="center"/>
      <protection/>
    </xf>
    <xf numFmtId="49" fontId="6" fillId="0" borderId="11" xfId="138" applyNumberFormat="1" applyFont="1" applyFill="1" applyBorder="1" applyAlignment="1">
      <alignment horizontal="center" vertical="center" wrapText="1"/>
      <protection/>
    </xf>
    <xf numFmtId="49" fontId="86" fillId="3" borderId="17" xfId="138" applyNumberFormat="1" applyFont="1" applyFill="1" applyBorder="1" applyAlignment="1">
      <alignment horizontal="center" vertical="center" wrapText="1"/>
      <protection/>
    </xf>
    <xf numFmtId="49" fontId="86" fillId="3" borderId="16" xfId="138" applyNumberFormat="1" applyFont="1" applyFill="1" applyBorder="1" applyAlignment="1">
      <alignment horizontal="center" vertical="center" wrapText="1"/>
      <protection/>
    </xf>
    <xf numFmtId="49" fontId="6" fillId="0" borderId="16" xfId="138" applyNumberFormat="1" applyFont="1" applyFill="1" applyBorder="1" applyAlignment="1">
      <alignment horizontal="center" vertical="center" wrapText="1"/>
      <protection/>
    </xf>
    <xf numFmtId="49" fontId="3" fillId="0" borderId="0" xfId="138" applyNumberFormat="1" applyFont="1" applyBorder="1" applyAlignment="1">
      <alignment horizontal="left"/>
      <protection/>
    </xf>
    <xf numFmtId="49" fontId="6" fillId="0" borderId="26" xfId="138" applyNumberFormat="1" applyFont="1" applyFill="1" applyBorder="1" applyAlignment="1">
      <alignment horizontal="center" vertical="center"/>
      <protection/>
    </xf>
    <xf numFmtId="49" fontId="6" fillId="0" borderId="27" xfId="138" applyNumberFormat="1" applyFont="1" applyFill="1" applyBorder="1" applyAlignment="1">
      <alignment horizontal="center" vertical="center"/>
      <protection/>
    </xf>
    <xf numFmtId="49" fontId="6" fillId="0" borderId="15" xfId="138" applyNumberFormat="1" applyFont="1" applyFill="1" applyBorder="1" applyAlignment="1">
      <alignment horizontal="center" vertical="center"/>
      <protection/>
    </xf>
    <xf numFmtId="49" fontId="6" fillId="0" borderId="32" xfId="138" applyNumberFormat="1" applyFont="1" applyFill="1" applyBorder="1" applyAlignment="1">
      <alignment horizontal="center" vertical="center"/>
      <protection/>
    </xf>
    <xf numFmtId="49" fontId="6" fillId="0" borderId="18" xfId="138" applyNumberFormat="1" applyFont="1" applyFill="1" applyBorder="1" applyAlignment="1">
      <alignment horizontal="center" vertical="center"/>
      <protection/>
    </xf>
    <xf numFmtId="49" fontId="6" fillId="0" borderId="28" xfId="138" applyNumberFormat="1" applyFont="1" applyFill="1" applyBorder="1" applyAlignment="1">
      <alignment horizontal="center" vertical="center"/>
      <protection/>
    </xf>
    <xf numFmtId="49" fontId="14" fillId="0" borderId="0" xfId="138" applyNumberFormat="1" applyFont="1" applyFill="1" applyAlignment="1">
      <alignment horizontal="center" wrapText="1"/>
      <protection/>
    </xf>
    <xf numFmtId="49" fontId="14" fillId="0" borderId="0" xfId="138" applyNumberFormat="1" applyFont="1" applyAlignment="1">
      <alignment horizontal="center"/>
      <protection/>
    </xf>
    <xf numFmtId="49" fontId="4" fillId="0" borderId="0" xfId="138" applyNumberFormat="1" applyFont="1" applyAlignment="1">
      <alignment horizontal="left"/>
      <protection/>
    </xf>
    <xf numFmtId="49" fontId="6" fillId="0" borderId="17" xfId="138" applyNumberFormat="1" applyFont="1" applyFill="1" applyBorder="1" applyAlignment="1">
      <alignment horizontal="center" vertical="center"/>
      <protection/>
    </xf>
    <xf numFmtId="49" fontId="6" fillId="0" borderId="31" xfId="138" applyNumberFormat="1" applyFont="1" applyFill="1" applyBorder="1" applyAlignment="1">
      <alignment horizontal="center" vertical="center"/>
      <protection/>
    </xf>
    <xf numFmtId="49" fontId="3" fillId="0" borderId="0" xfId="138" applyNumberFormat="1" applyFont="1" applyFill="1" applyAlignment="1">
      <alignment horizontal="left"/>
      <protection/>
    </xf>
    <xf numFmtId="49" fontId="34" fillId="0" borderId="0" xfId="138" applyNumberFormat="1" applyFont="1" applyAlignment="1">
      <alignment horizontal="center"/>
      <protection/>
    </xf>
    <xf numFmtId="49" fontId="18" fillId="0" borderId="0" xfId="138" applyNumberFormat="1" applyFont="1" applyBorder="1" applyAlignment="1">
      <alignment horizontal="left"/>
      <protection/>
    </xf>
    <xf numFmtId="49" fontId="6" fillId="0" borderId="17" xfId="138" applyNumberFormat="1" applyFont="1" applyFill="1" applyBorder="1" applyAlignment="1">
      <alignment horizontal="center" vertical="center" wrapText="1"/>
      <protection/>
    </xf>
    <xf numFmtId="49" fontId="87" fillId="3" borderId="17" xfId="138" applyNumberFormat="1" applyFont="1" applyFill="1" applyBorder="1" applyAlignment="1">
      <alignment horizontal="center" vertical="center" wrapText="1"/>
      <protection/>
    </xf>
    <xf numFmtId="49" fontId="87" fillId="3" borderId="16" xfId="138" applyNumberFormat="1" applyFont="1" applyFill="1" applyBorder="1" applyAlignment="1">
      <alignment horizontal="center" vertical="center" wrapText="1"/>
      <protection/>
    </xf>
    <xf numFmtId="49" fontId="29" fillId="0" borderId="0" xfId="138" applyNumberFormat="1" applyFont="1" applyAlignment="1">
      <alignment horizontal="center"/>
      <protection/>
    </xf>
    <xf numFmtId="0" fontId="25" fillId="24" borderId="0" xfId="138" applyFont="1" applyFill="1" applyBorder="1" applyAlignment="1">
      <alignment horizontal="center"/>
      <protection/>
    </xf>
    <xf numFmtId="49" fontId="32" fillId="0" borderId="0" xfId="138" applyNumberFormat="1" applyFont="1" applyAlignment="1">
      <alignment horizontal="center"/>
      <protection/>
    </xf>
    <xf numFmtId="49" fontId="25" fillId="0" borderId="0" xfId="138" applyNumberFormat="1" applyFont="1" applyBorder="1" applyAlignment="1">
      <alignment horizontal="center" wrapText="1"/>
      <protection/>
    </xf>
    <xf numFmtId="49" fontId="6" fillId="0" borderId="17" xfId="138" applyNumberFormat="1" applyFont="1" applyBorder="1" applyAlignment="1">
      <alignment horizontal="center" vertical="center" wrapText="1"/>
      <protection/>
    </xf>
    <xf numFmtId="49" fontId="6" fillId="0" borderId="16" xfId="138" applyNumberFormat="1" applyFont="1" applyBorder="1" applyAlignment="1">
      <alignment horizontal="center" vertical="center" wrapText="1"/>
      <protection/>
    </xf>
    <xf numFmtId="49" fontId="25" fillId="0" borderId="0" xfId="138" applyNumberFormat="1" applyFont="1" applyBorder="1" applyAlignment="1">
      <alignment horizontal="center"/>
      <protection/>
    </xf>
    <xf numFmtId="49" fontId="77" fillId="4" borderId="12" xfId="138" applyNumberFormat="1" applyFont="1" applyFill="1" applyBorder="1" applyAlignment="1">
      <alignment horizontal="center" vertical="center" wrapText="1"/>
      <protection/>
    </xf>
    <xf numFmtId="49" fontId="77" fillId="4" borderId="30" xfId="138" applyNumberFormat="1" applyFont="1" applyFill="1" applyBorder="1" applyAlignment="1">
      <alignment horizontal="center" vertical="center" wrapText="1"/>
      <protection/>
    </xf>
    <xf numFmtId="49" fontId="77" fillId="4" borderId="14" xfId="138" applyNumberFormat="1" applyFont="1" applyFill="1" applyBorder="1" applyAlignment="1">
      <alignment horizontal="center" vertical="center" wrapText="1"/>
      <protection/>
    </xf>
    <xf numFmtId="49" fontId="0" fillId="0" borderId="0" xfId="138" applyNumberFormat="1" applyFont="1" applyAlignment="1">
      <alignment horizontal="left"/>
      <protection/>
    </xf>
    <xf numFmtId="49" fontId="85" fillId="0" borderId="17" xfId="138" applyNumberFormat="1" applyFont="1" applyBorder="1" applyAlignment="1">
      <alignment horizontal="center" vertical="center" wrapText="1"/>
      <protection/>
    </xf>
    <xf numFmtId="49" fontId="85" fillId="0" borderId="16" xfId="138" applyNumberFormat="1" applyFont="1" applyBorder="1" applyAlignment="1">
      <alignment horizontal="center" vertical="center" wrapText="1"/>
      <protection/>
    </xf>
    <xf numFmtId="49" fontId="32" fillId="0" borderId="0" xfId="138" applyNumberFormat="1" applyFont="1" applyBorder="1" applyAlignment="1">
      <alignment horizontal="center" wrapText="1"/>
      <protection/>
    </xf>
    <xf numFmtId="49" fontId="6" fillId="0" borderId="12" xfId="138" applyNumberFormat="1" applyFont="1" applyFill="1" applyBorder="1" applyAlignment="1">
      <alignment horizontal="center" vertical="center" wrapText="1"/>
      <protection/>
    </xf>
    <xf numFmtId="49" fontId="6" fillId="0" borderId="30" xfId="138" applyNumberFormat="1" applyFont="1" applyFill="1" applyBorder="1" applyAlignment="1">
      <alignment horizontal="center" vertical="center" wrapText="1"/>
      <protection/>
    </xf>
    <xf numFmtId="49" fontId="6" fillId="0" borderId="14" xfId="138" applyNumberFormat="1" applyFont="1" applyFill="1" applyBorder="1" applyAlignment="1">
      <alignment horizontal="center" vertical="center" wrapText="1"/>
      <protection/>
    </xf>
    <xf numFmtId="49" fontId="13" fillId="0" borderId="0" xfId="138" applyNumberFormat="1" applyFont="1" applyAlignment="1">
      <alignment horizontal="center"/>
      <protection/>
    </xf>
    <xf numFmtId="49" fontId="32" fillId="0" borderId="0" xfId="138" applyNumberFormat="1" applyFont="1" applyBorder="1" applyAlignment="1">
      <alignment horizontal="center"/>
      <protection/>
    </xf>
    <xf numFmtId="0" fontId="12" fillId="0" borderId="11" xfId="138" applyFont="1" applyBorder="1" applyAlignment="1">
      <alignment horizontal="center" vertical="center" wrapText="1"/>
      <protection/>
    </xf>
    <xf numFmtId="0" fontId="6" fillId="0" borderId="11" xfId="138" applyFont="1" applyBorder="1" applyAlignment="1">
      <alignment horizontal="center" vertical="center" wrapText="1"/>
      <protection/>
    </xf>
    <xf numFmtId="0" fontId="6" fillId="0" borderId="16" xfId="138" applyFont="1" applyBorder="1" applyAlignment="1">
      <alignment horizontal="center" vertical="center" wrapText="1"/>
      <protection/>
    </xf>
    <xf numFmtId="0" fontId="6" fillId="0" borderId="11" xfId="138" applyFont="1" applyBorder="1" applyAlignment="1">
      <alignment horizontal="center" vertical="center"/>
      <protection/>
    </xf>
    <xf numFmtId="0" fontId="14" fillId="0" borderId="0" xfId="138" applyFont="1" applyAlignment="1">
      <alignment horizontal="center"/>
      <protection/>
    </xf>
    <xf numFmtId="0" fontId="6" fillId="0" borderId="11" xfId="138" applyFont="1" applyFill="1" applyBorder="1" applyAlignment="1">
      <alignment horizontal="center" vertical="center" wrapText="1"/>
      <protection/>
    </xf>
    <xf numFmtId="0" fontId="34" fillId="0" borderId="0" xfId="138" applyFont="1" applyAlignment="1">
      <alignment horizontal="center"/>
      <protection/>
    </xf>
    <xf numFmtId="0" fontId="6" fillId="0" borderId="26" xfId="138" applyFont="1" applyBorder="1" applyAlignment="1">
      <alignment horizontal="center" vertical="center" wrapText="1"/>
      <protection/>
    </xf>
    <xf numFmtId="0" fontId="6" fillId="0" borderId="10" xfId="138" applyFont="1" applyBorder="1" applyAlignment="1">
      <alignment horizontal="center" vertical="center" wrapText="1"/>
      <protection/>
    </xf>
    <xf numFmtId="0" fontId="6" fillId="0" borderId="27" xfId="138" applyFont="1" applyBorder="1" applyAlignment="1">
      <alignment horizontal="center" vertical="center" wrapText="1"/>
      <protection/>
    </xf>
    <xf numFmtId="0" fontId="6" fillId="0" borderId="15" xfId="138" applyFont="1" applyBorder="1" applyAlignment="1">
      <alignment horizontal="center" vertical="center" wrapText="1"/>
      <protection/>
    </xf>
    <xf numFmtId="0" fontId="6" fillId="0" borderId="0" xfId="138" applyFont="1" applyBorder="1" applyAlignment="1">
      <alignment horizontal="center" vertical="center" wrapText="1"/>
      <protection/>
    </xf>
    <xf numFmtId="0" fontId="6" fillId="0" borderId="32" xfId="138" applyFont="1" applyBorder="1" applyAlignment="1">
      <alignment horizontal="center" vertical="center" wrapText="1"/>
      <protection/>
    </xf>
    <xf numFmtId="3" fontId="0" fillId="24" borderId="0" xfId="138" applyNumberFormat="1" applyFont="1" applyFill="1" applyBorder="1" applyAlignment="1">
      <alignment horizontal="left"/>
      <protection/>
    </xf>
    <xf numFmtId="0" fontId="3" fillId="0" borderId="0" xfId="138" applyFont="1" applyBorder="1" applyAlignment="1">
      <alignment horizontal="left"/>
      <protection/>
    </xf>
    <xf numFmtId="0" fontId="0" fillId="0" borderId="0" xfId="138" applyFont="1" applyBorder="1" applyAlignment="1">
      <alignment horizontal="left"/>
      <protection/>
    </xf>
    <xf numFmtId="0" fontId="3" fillId="0" borderId="0" xfId="138" applyNumberFormat="1" applyFont="1" applyAlignment="1">
      <alignment horizontal="left"/>
      <protection/>
    </xf>
    <xf numFmtId="0" fontId="0" fillId="0" borderId="0" xfId="138" applyFont="1" applyAlignment="1">
      <alignment horizontal="left"/>
      <protection/>
    </xf>
    <xf numFmtId="0" fontId="0" fillId="0" borderId="0" xfId="138" applyFont="1" applyBorder="1" applyAlignment="1">
      <alignment/>
      <protection/>
    </xf>
    <xf numFmtId="0" fontId="14" fillId="0" borderId="0" xfId="138" applyFont="1" applyAlignment="1">
      <alignment horizontal="center" wrapText="1"/>
      <protection/>
    </xf>
    <xf numFmtId="0" fontId="13" fillId="0" borderId="0" xfId="138" applyFont="1" applyBorder="1" applyAlignment="1">
      <alignment horizontal="center"/>
      <protection/>
    </xf>
    <xf numFmtId="0" fontId="13" fillId="0" borderId="13" xfId="138" applyFont="1" applyBorder="1" applyAlignment="1">
      <alignment horizontal="left"/>
      <protection/>
    </xf>
    <xf numFmtId="0" fontId="6" fillId="0" borderId="17" xfId="138" applyFont="1" applyBorder="1" applyAlignment="1">
      <alignment horizontal="center" vertical="center"/>
      <protection/>
    </xf>
    <xf numFmtId="0" fontId="6" fillId="0" borderId="31" xfId="138" applyFont="1" applyBorder="1" applyAlignment="1">
      <alignment horizontal="center" vertical="center"/>
      <protection/>
    </xf>
    <xf numFmtId="0" fontId="6" fillId="0" borderId="16" xfId="138" applyFont="1" applyBorder="1" applyAlignment="1">
      <alignment horizontal="center" vertical="center"/>
      <protection/>
    </xf>
    <xf numFmtId="0" fontId="32" fillId="0" borderId="0" xfId="138" applyNumberFormat="1" applyFont="1" applyBorder="1" applyAlignment="1">
      <alignment horizontal="center"/>
      <protection/>
    </xf>
    <xf numFmtId="0" fontId="32" fillId="0" borderId="0" xfId="138" applyFont="1" applyBorder="1" applyAlignment="1">
      <alignment horizontal="center" wrapText="1"/>
      <protection/>
    </xf>
    <xf numFmtId="0" fontId="25" fillId="0" borderId="0" xfId="138" applyFont="1" applyBorder="1" applyAlignment="1">
      <alignment horizontal="center" wrapText="1"/>
      <protection/>
    </xf>
    <xf numFmtId="0" fontId="68" fillId="3" borderId="17" xfId="138" applyFont="1" applyFill="1" applyBorder="1" applyAlignment="1">
      <alignment horizontal="center" vertical="center" wrapText="1"/>
      <protection/>
    </xf>
    <xf numFmtId="0" fontId="68" fillId="3" borderId="16" xfId="138" applyFont="1" applyFill="1" applyBorder="1" applyAlignment="1">
      <alignment horizontal="center" vertical="center" wrapText="1"/>
      <protection/>
    </xf>
    <xf numFmtId="0" fontId="25" fillId="0" borderId="0" xfId="138" applyNumberFormat="1" applyFont="1" applyBorder="1" applyAlignment="1">
      <alignment horizontal="center"/>
      <protection/>
    </xf>
    <xf numFmtId="0" fontId="69" fillId="3" borderId="17" xfId="138" applyFont="1" applyFill="1" applyBorder="1" applyAlignment="1">
      <alignment horizontal="center" vertical="center" wrapText="1"/>
      <protection/>
    </xf>
    <xf numFmtId="0" fontId="69" fillId="3" borderId="16" xfId="138" applyFont="1" applyFill="1" applyBorder="1" applyAlignment="1">
      <alignment horizontal="center" vertical="center" wrapText="1"/>
      <protection/>
    </xf>
    <xf numFmtId="0" fontId="89" fillId="0" borderId="0" xfId="138" applyFont="1" applyAlignment="1">
      <alignment horizontal="center"/>
      <protection/>
    </xf>
    <xf numFmtId="0" fontId="6" fillId="0" borderId="17" xfId="138" applyFont="1" applyBorder="1" applyAlignment="1">
      <alignment horizontal="center" vertical="center" wrapText="1"/>
      <protection/>
    </xf>
    <xf numFmtId="0" fontId="6" fillId="0" borderId="12" xfId="138" applyFont="1" applyBorder="1" applyAlignment="1">
      <alignment horizontal="center" vertical="center" wrapText="1"/>
      <protection/>
    </xf>
    <xf numFmtId="0" fontId="6" fillId="0" borderId="30" xfId="138" applyFont="1" applyBorder="1" applyAlignment="1">
      <alignment horizontal="center" vertical="center" wrapText="1"/>
      <protection/>
    </xf>
    <xf numFmtId="0" fontId="6" fillId="0" borderId="14" xfId="138" applyFont="1" applyBorder="1" applyAlignment="1">
      <alignment horizontal="center" vertical="center" wrapText="1"/>
      <protection/>
    </xf>
    <xf numFmtId="0" fontId="21" fillId="0" borderId="17" xfId="138" applyFont="1" applyBorder="1" applyAlignment="1">
      <alignment horizontal="center" vertical="center" wrapText="1"/>
      <protection/>
    </xf>
    <xf numFmtId="0" fontId="21" fillId="0" borderId="16" xfId="138" applyFont="1" applyBorder="1" applyAlignment="1">
      <alignment horizontal="center" vertical="center" wrapText="1"/>
      <protection/>
    </xf>
    <xf numFmtId="49" fontId="6" fillId="0" borderId="10" xfId="138" applyNumberFormat="1" applyFont="1" applyFill="1" applyBorder="1" applyAlignment="1">
      <alignment horizontal="center" vertical="center"/>
      <protection/>
    </xf>
    <xf numFmtId="49" fontId="6" fillId="0" borderId="0" xfId="138" applyNumberFormat="1" applyFont="1" applyFill="1" applyBorder="1" applyAlignment="1">
      <alignment horizontal="center" vertical="center"/>
      <protection/>
    </xf>
    <xf numFmtId="49" fontId="6" fillId="0" borderId="13" xfId="138" applyNumberFormat="1" applyFont="1" applyFill="1" applyBorder="1" applyAlignment="1">
      <alignment horizontal="center" vertical="center"/>
      <protection/>
    </xf>
    <xf numFmtId="49" fontId="80" fillId="0" borderId="0" xfId="138" applyNumberFormat="1" applyFont="1" applyAlignment="1">
      <alignment horizontal="center"/>
      <protection/>
    </xf>
    <xf numFmtId="49" fontId="6" fillId="0" borderId="11" xfId="138" applyNumberFormat="1" applyFont="1" applyFill="1" applyBorder="1" applyAlignment="1">
      <alignment horizontal="center" vertical="center"/>
      <protection/>
    </xf>
    <xf numFmtId="49" fontId="78" fillId="3" borderId="17" xfId="138" applyNumberFormat="1" applyFont="1" applyFill="1" applyBorder="1" applyAlignment="1">
      <alignment horizontal="center" vertical="center" wrapText="1"/>
      <protection/>
    </xf>
    <xf numFmtId="49" fontId="78" fillId="3" borderId="16" xfId="138" applyNumberFormat="1" applyFont="1" applyFill="1" applyBorder="1" applyAlignment="1">
      <alignment horizontal="center" vertical="center" wrapText="1"/>
      <protection/>
    </xf>
    <xf numFmtId="49" fontId="76" fillId="3" borderId="17" xfId="138" applyNumberFormat="1" applyFont="1" applyFill="1" applyBorder="1" applyAlignment="1">
      <alignment horizontal="center" vertical="center" wrapText="1"/>
      <protection/>
    </xf>
    <xf numFmtId="49" fontId="76" fillId="3" borderId="16" xfId="138" applyNumberFormat="1" applyFont="1" applyFill="1" applyBorder="1" applyAlignment="1">
      <alignment horizontal="center" vertical="center" wrapText="1"/>
      <protection/>
    </xf>
    <xf numFmtId="49" fontId="3" fillId="0" borderId="0" xfId="138" applyNumberFormat="1" applyFont="1" applyAlignment="1">
      <alignment horizontal="left"/>
      <protection/>
    </xf>
    <xf numFmtId="49" fontId="5" fillId="0" borderId="0" xfId="138" applyNumberFormat="1" applyFont="1" applyBorder="1" applyAlignment="1">
      <alignment horizontal="left" wrapText="1"/>
      <protection/>
    </xf>
    <xf numFmtId="49" fontId="5" fillId="0" borderId="0" xfId="138" applyNumberFormat="1" applyFont="1" applyBorder="1" applyAlignment="1">
      <alignment horizontal="left"/>
      <protection/>
    </xf>
    <xf numFmtId="49" fontId="14" fillId="0" borderId="0" xfId="138" applyNumberFormat="1" applyFont="1" applyAlignment="1">
      <alignment horizontal="center" wrapText="1"/>
      <protection/>
    </xf>
    <xf numFmtId="49" fontId="0" fillId="24" borderId="0" xfId="138" applyNumberFormat="1" applyFont="1" applyFill="1" applyBorder="1" applyAlignment="1">
      <alignment horizontal="left" vertical="top" wrapText="1"/>
      <protection/>
    </xf>
    <xf numFmtId="49" fontId="3" fillId="24" borderId="0" xfId="138" applyNumberFormat="1" applyFont="1" applyFill="1" applyBorder="1" applyAlignment="1">
      <alignment horizontal="left" vertical="top" wrapText="1"/>
      <protection/>
    </xf>
    <xf numFmtId="49" fontId="0" fillId="0" borderId="0" xfId="138" applyNumberFormat="1" applyFont="1" applyAlignment="1">
      <alignment horizontal="justify" vertical="top"/>
      <protection/>
    </xf>
    <xf numFmtId="49" fontId="0" fillId="0" borderId="0" xfId="138" applyNumberFormat="1" applyFont="1" applyBorder="1" applyAlignment="1">
      <alignment horizontal="justify" vertical="top" wrapText="1"/>
      <protection/>
    </xf>
    <xf numFmtId="49" fontId="0" fillId="0" borderId="0" xfId="138" applyNumberFormat="1" applyFont="1" applyBorder="1" applyAlignment="1">
      <alignment horizontal="justify" vertical="top"/>
      <protection/>
    </xf>
    <xf numFmtId="49" fontId="18" fillId="0" borderId="0" xfId="138" applyNumberFormat="1" applyFont="1" applyAlignment="1">
      <alignment horizontal="center" wrapText="1"/>
      <protection/>
    </xf>
    <xf numFmtId="49" fontId="19" fillId="0" borderId="13" xfId="138" applyNumberFormat="1" applyFont="1" applyBorder="1" applyAlignment="1">
      <alignment horizontal="center"/>
      <protection/>
    </xf>
    <xf numFmtId="49" fontId="75" fillId="0" borderId="11" xfId="138" applyNumberFormat="1" applyFont="1" applyBorder="1" applyAlignment="1">
      <alignment horizontal="center" vertical="center" wrapText="1"/>
      <protection/>
    </xf>
    <xf numFmtId="49" fontId="12" fillId="0" borderId="11" xfId="138" applyNumberFormat="1" applyFont="1" applyBorder="1" applyAlignment="1">
      <alignment horizontal="center" vertical="center" wrapText="1"/>
      <protection/>
    </xf>
    <xf numFmtId="49" fontId="7" fillId="0" borderId="0" xfId="138" applyNumberFormat="1" applyFont="1" applyAlignment="1">
      <alignment horizontal="left"/>
      <protection/>
    </xf>
    <xf numFmtId="49" fontId="13" fillId="0" borderId="0" xfId="138" applyNumberFormat="1" applyFont="1" applyBorder="1" applyAlignment="1">
      <alignment horizontal="left"/>
      <protection/>
    </xf>
    <xf numFmtId="49" fontId="7" fillId="0" borderId="17" xfId="138" applyNumberFormat="1" applyFont="1" applyBorder="1" applyAlignment="1">
      <alignment horizontal="center" vertical="center" wrapText="1"/>
      <protection/>
    </xf>
    <xf numFmtId="49" fontId="7" fillId="0" borderId="16" xfId="138" applyNumberFormat="1" applyFont="1" applyBorder="1" applyAlignment="1">
      <alignment horizontal="center" vertical="center" wrapText="1"/>
      <protection/>
    </xf>
    <xf numFmtId="49" fontId="4" fillId="0" borderId="0" xfId="138" applyNumberFormat="1" applyFont="1" applyAlignment="1">
      <alignment/>
      <protection/>
    </xf>
    <xf numFmtId="49" fontId="0" fillId="0" borderId="0" xfId="138" applyNumberFormat="1" applyFont="1" applyBorder="1" applyAlignment="1">
      <alignment horizontal="left"/>
      <protection/>
    </xf>
    <xf numFmtId="49" fontId="19" fillId="0" borderId="17" xfId="138" applyNumberFormat="1" applyFont="1" applyBorder="1" applyAlignment="1">
      <alignment horizontal="center" vertical="center" wrapText="1"/>
      <protection/>
    </xf>
    <xf numFmtId="49" fontId="19" fillId="0" borderId="16" xfId="138" applyNumberFormat="1" applyFont="1" applyBorder="1" applyAlignment="1">
      <alignment horizontal="center" vertical="center" wrapText="1"/>
      <protection/>
    </xf>
    <xf numFmtId="49" fontId="91" fillId="3" borderId="17" xfId="138" applyNumberFormat="1" applyFont="1" applyFill="1" applyBorder="1" applyAlignment="1">
      <alignment horizontal="center" vertical="center" wrapText="1"/>
      <protection/>
    </xf>
    <xf numFmtId="49" fontId="91" fillId="3" borderId="16" xfId="138" applyNumberFormat="1" applyFont="1" applyFill="1" applyBorder="1" applyAlignment="1">
      <alignment horizontal="center" vertical="center" wrapText="1"/>
      <protection/>
    </xf>
    <xf numFmtId="49" fontId="90" fillId="3" borderId="17" xfId="138" applyNumberFormat="1" applyFont="1" applyFill="1" applyBorder="1" applyAlignment="1">
      <alignment horizontal="center" vertical="center" wrapText="1"/>
      <protection/>
    </xf>
    <xf numFmtId="49" fontId="90" fillId="3" borderId="16" xfId="138" applyNumberFormat="1" applyFont="1" applyFill="1" applyBorder="1" applyAlignment="1">
      <alignment horizontal="center" vertical="center" wrapText="1"/>
      <protection/>
    </xf>
    <xf numFmtId="49" fontId="6" fillId="0" borderId="12" xfId="138" applyNumberFormat="1" applyFont="1" applyBorder="1" applyAlignment="1">
      <alignment horizontal="center" vertical="center" wrapText="1"/>
      <protection/>
    </xf>
    <xf numFmtId="49" fontId="6" fillId="0" borderId="14" xfId="138" applyNumberFormat="1" applyFont="1" applyBorder="1" applyAlignment="1">
      <alignment horizontal="center" vertical="center" wrapText="1"/>
      <protection/>
    </xf>
    <xf numFmtId="49" fontId="6" fillId="0" borderId="30" xfId="138" applyNumberFormat="1" applyFont="1" applyBorder="1" applyAlignment="1">
      <alignment horizontal="center" vertical="center" wrapText="1"/>
      <protection/>
    </xf>
    <xf numFmtId="49" fontId="6" fillId="0" borderId="31" xfId="138" applyNumberFormat="1" applyFont="1" applyBorder="1" applyAlignment="1">
      <alignment horizontal="center" vertical="center" wrapText="1"/>
      <protection/>
    </xf>
    <xf numFmtId="49" fontId="19" fillId="0" borderId="0" xfId="138" applyNumberFormat="1" applyFont="1" applyAlignment="1">
      <alignment horizontal="center"/>
      <protection/>
    </xf>
    <xf numFmtId="49" fontId="18" fillId="0" borderId="13" xfId="138" applyNumberFormat="1" applyFont="1" applyBorder="1" applyAlignment="1">
      <alignment horizontal="left"/>
      <protection/>
    </xf>
    <xf numFmtId="49" fontId="32" fillId="0" borderId="0" xfId="138" applyNumberFormat="1" applyFont="1" applyBorder="1" applyAlignment="1">
      <alignment horizontal="left" wrapText="1"/>
      <protection/>
    </xf>
    <xf numFmtId="49" fontId="18" fillId="0" borderId="0" xfId="138" applyNumberFormat="1" applyFont="1" applyFill="1" applyBorder="1" applyAlignment="1">
      <alignment horizontal="left"/>
      <protection/>
    </xf>
    <xf numFmtId="49" fontId="0" fillId="0" borderId="0" xfId="138" applyNumberFormat="1" applyFont="1" applyFill="1" applyAlignment="1">
      <alignment horizontal="left"/>
      <protection/>
    </xf>
    <xf numFmtId="49" fontId="13" fillId="0" borderId="13" xfId="138" applyNumberFormat="1" applyFont="1" applyFill="1" applyBorder="1" applyAlignment="1">
      <alignment horizontal="center" vertical="center"/>
      <protection/>
    </xf>
    <xf numFmtId="49" fontId="19" fillId="0" borderId="17" xfId="138" applyNumberFormat="1" applyFont="1" applyFill="1" applyBorder="1" applyAlignment="1">
      <alignment horizontal="center" vertical="center"/>
      <protection/>
    </xf>
    <xf numFmtId="49" fontId="19" fillId="0" borderId="16" xfId="138" applyNumberFormat="1" applyFont="1" applyFill="1" applyBorder="1" applyAlignment="1">
      <alignment horizontal="center" vertical="center"/>
      <protection/>
    </xf>
    <xf numFmtId="49" fontId="6" fillId="0" borderId="31" xfId="138" applyNumberFormat="1" applyFont="1" applyFill="1" applyBorder="1" applyAlignment="1">
      <alignment horizontal="center" vertical="center" wrapText="1"/>
      <protection/>
    </xf>
    <xf numFmtId="49" fontId="6" fillId="0" borderId="18" xfId="138" applyNumberFormat="1" applyFont="1" applyFill="1" applyBorder="1" applyAlignment="1">
      <alignment horizontal="center" vertical="center" wrapText="1"/>
      <protection/>
    </xf>
    <xf numFmtId="49" fontId="6" fillId="0" borderId="28" xfId="138" applyNumberFormat="1" applyFont="1" applyFill="1" applyBorder="1" applyAlignment="1">
      <alignment horizontal="center" vertical="center" wrapText="1"/>
      <protection/>
    </xf>
    <xf numFmtId="0" fontId="83" fillId="0" borderId="31" xfId="138" applyFont="1" applyFill="1" applyBorder="1" applyAlignment="1">
      <alignment horizontal="center" vertical="center" wrapText="1"/>
      <protection/>
    </xf>
    <xf numFmtId="0" fontId="83" fillId="0" borderId="16" xfId="138" applyFont="1" applyFill="1" applyBorder="1" applyAlignment="1">
      <alignment horizontal="center" vertical="center" wrapText="1"/>
      <protection/>
    </xf>
    <xf numFmtId="49" fontId="6" fillId="24" borderId="17" xfId="138" applyNumberFormat="1" applyFont="1" applyFill="1" applyBorder="1" applyAlignment="1">
      <alignment horizontal="center" vertical="center"/>
      <protection/>
    </xf>
    <xf numFmtId="49" fontId="6" fillId="24" borderId="16" xfId="138" applyNumberFormat="1" applyFont="1" applyFill="1" applyBorder="1" applyAlignment="1">
      <alignment horizontal="center" vertical="center"/>
      <protection/>
    </xf>
    <xf numFmtId="49" fontId="29" fillId="0" borderId="0" xfId="138" applyNumberFormat="1" applyFont="1" applyAlignment="1">
      <alignment horizontal="center"/>
      <protection/>
    </xf>
    <xf numFmtId="49" fontId="6" fillId="0" borderId="26" xfId="138" applyNumberFormat="1" applyFont="1" applyFill="1" applyBorder="1" applyAlignment="1">
      <alignment horizontal="center" vertical="center" wrapText="1"/>
      <protection/>
    </xf>
    <xf numFmtId="49" fontId="6" fillId="0" borderId="27" xfId="138" applyNumberFormat="1" applyFont="1" applyFill="1" applyBorder="1" applyAlignment="1">
      <alignment horizontal="center" vertical="center" wrapText="1"/>
      <protection/>
    </xf>
    <xf numFmtId="49" fontId="6" fillId="0" borderId="15" xfId="138" applyNumberFormat="1" applyFont="1" applyFill="1" applyBorder="1" applyAlignment="1">
      <alignment horizontal="center" vertical="center" wrapText="1"/>
      <protection/>
    </xf>
    <xf numFmtId="49" fontId="6" fillId="0" borderId="32" xfId="138" applyNumberFormat="1" applyFont="1" applyFill="1" applyBorder="1" applyAlignment="1">
      <alignment horizontal="center" vertical="center" wrapText="1"/>
      <protection/>
    </xf>
    <xf numFmtId="49" fontId="91" fillId="3" borderId="17" xfId="138" applyNumberFormat="1" applyFont="1" applyFill="1" applyBorder="1" applyAlignment="1">
      <alignment horizontal="center" vertical="center"/>
      <protection/>
    </xf>
    <xf numFmtId="49" fontId="91" fillId="3" borderId="16" xfId="138" applyNumberFormat="1" applyFont="1" applyFill="1" applyBorder="1" applyAlignment="1">
      <alignment horizontal="center" vertical="center"/>
      <protection/>
    </xf>
    <xf numFmtId="49" fontId="90" fillId="3" borderId="17" xfId="138" applyNumberFormat="1" applyFont="1" applyFill="1" applyBorder="1" applyAlignment="1">
      <alignment horizontal="center" vertical="center"/>
      <protection/>
    </xf>
    <xf numFmtId="49" fontId="90" fillId="3" borderId="16" xfId="138" applyNumberFormat="1" applyFont="1" applyFill="1" applyBorder="1" applyAlignment="1">
      <alignment horizontal="center" vertical="center"/>
      <protection/>
    </xf>
    <xf numFmtId="0" fontId="14" fillId="0" borderId="0" xfId="138" applyNumberFormat="1" applyFont="1" applyAlignment="1">
      <alignment horizontal="center"/>
      <protection/>
    </xf>
    <xf numFmtId="0" fontId="34" fillId="0" borderId="0" xfId="138" applyNumberFormat="1" applyFont="1" applyAlignment="1">
      <alignment horizontal="center"/>
      <protection/>
    </xf>
    <xf numFmtId="0" fontId="23" fillId="0" borderId="0" xfId="138" applyNumberFormat="1" applyFont="1" applyAlignment="1">
      <alignment horizontal="center"/>
      <protection/>
    </xf>
    <xf numFmtId="0" fontId="7" fillId="0" borderId="11" xfId="138" applyFont="1" applyFill="1" applyBorder="1" applyAlignment="1">
      <alignment horizontal="center" vertical="center" wrapText="1"/>
      <protection/>
    </xf>
    <xf numFmtId="0" fontId="18" fillId="0" borderId="0" xfId="138" applyFont="1" applyBorder="1" applyAlignment="1">
      <alignment horizontal="left"/>
      <protection/>
    </xf>
    <xf numFmtId="0" fontId="13" fillId="0" borderId="0" xfId="138" applyFont="1" applyAlignment="1">
      <alignment horizontal="center"/>
      <protection/>
    </xf>
    <xf numFmtId="49" fontId="32" fillId="0" borderId="0" xfId="138" applyNumberFormat="1" applyFont="1" applyBorder="1" applyAlignment="1">
      <alignment horizontal="justify" vertical="justify" wrapText="1"/>
      <protection/>
    </xf>
    <xf numFmtId="0" fontId="29" fillId="24" borderId="0" xfId="138" applyFont="1" applyFill="1" applyBorder="1" applyAlignment="1">
      <alignment horizontal="center"/>
      <protection/>
    </xf>
    <xf numFmtId="49" fontId="7" fillId="0" borderId="26" xfId="138" applyNumberFormat="1" applyFont="1" applyFill="1" applyBorder="1" applyAlignment="1">
      <alignment horizontal="center" vertical="center"/>
      <protection/>
    </xf>
    <xf numFmtId="49" fontId="7" fillId="0" borderId="27" xfId="138" applyNumberFormat="1" applyFont="1" applyFill="1" applyBorder="1" applyAlignment="1">
      <alignment horizontal="center" vertical="center"/>
      <protection/>
    </xf>
    <xf numFmtId="49" fontId="7" fillId="0" borderId="15" xfId="138" applyNumberFormat="1" applyFont="1" applyFill="1" applyBorder="1" applyAlignment="1">
      <alignment horizontal="center" vertical="center"/>
      <protection/>
    </xf>
    <xf numFmtId="49" fontId="7" fillId="0" borderId="32" xfId="138" applyNumberFormat="1" applyFont="1" applyFill="1" applyBorder="1" applyAlignment="1">
      <alignment horizontal="center" vertical="center"/>
      <protection/>
    </xf>
    <xf numFmtId="49" fontId="7" fillId="0" borderId="18" xfId="138" applyNumberFormat="1" applyFont="1" applyFill="1" applyBorder="1" applyAlignment="1">
      <alignment horizontal="center" vertical="center"/>
      <protection/>
    </xf>
    <xf numFmtId="49" fontId="7" fillId="0" borderId="28" xfId="138" applyNumberFormat="1" applyFont="1" applyFill="1" applyBorder="1" applyAlignment="1">
      <alignment horizontal="center" vertical="center"/>
      <protection/>
    </xf>
    <xf numFmtId="0" fontId="25" fillId="0" borderId="0" xfId="138" applyFont="1" applyAlignment="1">
      <alignment horizontal="center"/>
      <protection/>
    </xf>
    <xf numFmtId="49" fontId="25" fillId="24" borderId="33" xfId="0" applyNumberFormat="1" applyFont="1" applyFill="1" applyBorder="1" applyAlignment="1">
      <alignment horizontal="center" vertical="center"/>
    </xf>
    <xf numFmtId="49" fontId="25" fillId="24" borderId="34" xfId="0" applyNumberFormat="1" applyFont="1" applyFill="1" applyBorder="1" applyAlignment="1">
      <alignment horizontal="center" vertical="center"/>
    </xf>
    <xf numFmtId="49" fontId="101" fillId="24" borderId="17" xfId="0" applyNumberFormat="1" applyFont="1" applyFill="1" applyBorder="1" applyAlignment="1">
      <alignment horizontal="left"/>
    </xf>
    <xf numFmtId="49" fontId="101" fillId="24" borderId="31" xfId="0" applyNumberFormat="1" applyFont="1" applyFill="1" applyBorder="1" applyAlignment="1">
      <alignment horizontal="left"/>
    </xf>
    <xf numFmtId="49" fontId="101" fillId="24" borderId="16" xfId="0" applyNumberFormat="1" applyFont="1" applyFill="1" applyBorder="1" applyAlignment="1">
      <alignment horizontal="left"/>
    </xf>
    <xf numFmtId="0" fontId="0" fillId="27" borderId="13"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25" fillId="0" borderId="0" xfId="0" applyNumberFormat="1" applyFont="1" applyFill="1" applyBorder="1" applyAlignment="1">
      <alignment horizontal="center" wrapText="1"/>
    </xf>
    <xf numFmtId="0" fontId="25" fillId="0" borderId="0" xfId="0" applyNumberFormat="1" applyFont="1" applyFill="1" applyBorder="1" applyAlignment="1">
      <alignment horizontal="center" vertical="center"/>
    </xf>
    <xf numFmtId="0" fontId="25" fillId="0" borderId="0" xfId="0" applyNumberFormat="1" applyFont="1" applyFill="1" applyAlignment="1">
      <alignment horizontal="center"/>
    </xf>
    <xf numFmtId="0" fontId="29" fillId="0" borderId="0" xfId="0" applyNumberFormat="1" applyFont="1" applyFill="1" applyAlignment="1">
      <alignment horizontal="center"/>
    </xf>
    <xf numFmtId="0" fontId="29" fillId="0" borderId="0" xfId="0" applyNumberFormat="1" applyFont="1" applyFill="1" applyAlignment="1">
      <alignment horizontal="left"/>
    </xf>
    <xf numFmtId="0" fontId="29" fillId="0" borderId="0" xfId="0" applyNumberFormat="1" applyFont="1" applyFill="1" applyAlignment="1">
      <alignment horizontal="center" wrapText="1"/>
    </xf>
    <xf numFmtId="49" fontId="7" fillId="0" borderId="0" xfId="0" applyNumberFormat="1" applyFont="1" applyFill="1" applyBorder="1" applyAlignment="1">
      <alignment horizontal="left" wrapText="1"/>
    </xf>
    <xf numFmtId="0" fontId="7"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0" fontId="32" fillId="0" borderId="0" xfId="0" applyNumberFormat="1" applyFont="1" applyFill="1" applyBorder="1" applyAlignment="1">
      <alignment horizontal="center" wrapText="1"/>
    </xf>
    <xf numFmtId="0" fontId="32" fillId="0" borderId="0" xfId="0" applyNumberFormat="1" applyFont="1" applyFill="1" applyBorder="1" applyAlignment="1">
      <alignment horizontal="center" vertical="center"/>
    </xf>
    <xf numFmtId="49" fontId="16" fillId="0" borderId="35" xfId="0" applyNumberFormat="1" applyFont="1" applyFill="1" applyBorder="1" applyAlignment="1" applyProtection="1">
      <alignment horizontal="center" vertical="center" wrapText="1"/>
      <protection/>
    </xf>
    <xf numFmtId="49" fontId="16" fillId="0" borderId="11" xfId="0" applyNumberFormat="1" applyFont="1" applyFill="1" applyBorder="1" applyAlignment="1" applyProtection="1">
      <alignment horizontal="center" vertical="center" wrapText="1"/>
      <protection/>
    </xf>
    <xf numFmtId="49" fontId="3" fillId="24" borderId="17" xfId="0" applyNumberFormat="1" applyFont="1" applyFill="1" applyBorder="1" applyAlignment="1" applyProtection="1">
      <alignment horizontal="center" vertical="center" wrapText="1"/>
      <protection/>
    </xf>
    <xf numFmtId="49" fontId="3" fillId="24" borderId="16" xfId="0" applyNumberFormat="1" applyFont="1" applyFill="1" applyBorder="1" applyAlignment="1" applyProtection="1">
      <alignment horizontal="center" vertical="center" wrapText="1"/>
      <protection/>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4" fillId="0" borderId="0" xfId="0" applyNumberFormat="1" applyFont="1" applyFill="1" applyAlignment="1">
      <alignment horizontal="center"/>
    </xf>
    <xf numFmtId="1" fontId="7" fillId="0" borderId="11" xfId="0" applyNumberFormat="1" applyFont="1" applyFill="1" applyBorder="1" applyAlignment="1">
      <alignment horizontal="center" vertical="center"/>
    </xf>
    <xf numFmtId="49" fontId="4"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36" xfId="0" applyNumberFormat="1" applyFont="1" applyFill="1" applyBorder="1" applyAlignment="1">
      <alignment horizontal="center" vertical="center" wrapText="1"/>
    </xf>
    <xf numFmtId="1" fontId="7" fillId="0" borderId="36" xfId="0" applyNumberFormat="1" applyFont="1" applyFill="1" applyBorder="1" applyAlignment="1">
      <alignment horizontal="center" vertical="center"/>
    </xf>
    <xf numFmtId="49" fontId="18" fillId="0" borderId="37" xfId="0" applyNumberFormat="1" applyFont="1" applyFill="1" applyBorder="1" applyAlignment="1">
      <alignment horizontal="center"/>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4" fillId="0" borderId="38"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7" fillId="0" borderId="36"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7" fillId="0" borderId="39"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49" fontId="21" fillId="0" borderId="35" xfId="0" applyNumberFormat="1" applyFont="1" applyFill="1" applyBorder="1" applyAlignment="1" applyProtection="1">
      <alignment horizontal="center" vertical="center" wrapText="1"/>
      <protection/>
    </xf>
    <xf numFmtId="49" fontId="21" fillId="0" borderId="11" xfId="0" applyNumberFormat="1" applyFont="1" applyFill="1" applyBorder="1" applyAlignment="1" applyProtection="1">
      <alignment horizontal="center" vertical="center" wrapText="1"/>
      <protection/>
    </xf>
  </cellXfs>
  <cellStyles count="144">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ieu 8 - Bieu 19 toan tinh" xfId="137"/>
    <cellStyle name="Normal_Bieu mau TK tu 11 den 19 (ban phat hanh)" xfId="138"/>
    <cellStyle name="Note" xfId="139"/>
    <cellStyle name="Note 2" xfId="140"/>
    <cellStyle name="Note 3" xfId="141"/>
    <cellStyle name="Output" xfId="142"/>
    <cellStyle name="Output 2" xfId="143"/>
    <cellStyle name="Output 3" xfId="144"/>
    <cellStyle name="Percent" xfId="145"/>
    <cellStyle name="Percent 2" xfId="146"/>
    <cellStyle name="Percent 2 2" xfId="147"/>
    <cellStyle name="Percent 3" xfId="148"/>
    <cellStyle name="Title" xfId="149"/>
    <cellStyle name="Title 2" xfId="150"/>
    <cellStyle name="Title 3" xfId="151"/>
    <cellStyle name="Total" xfId="152"/>
    <cellStyle name="Total 2" xfId="153"/>
    <cellStyle name="Total 3" xfId="154"/>
    <cellStyle name="Warning Text" xfId="155"/>
    <cellStyle name="Warning Text 2" xfId="156"/>
    <cellStyle name="Warning Text 3" xfId="1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0859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20859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471" t="s">
        <v>26</v>
      </c>
      <c r="B1" s="471"/>
      <c r="C1" s="470" t="s">
        <v>70</v>
      </c>
      <c r="D1" s="470"/>
      <c r="E1" s="470"/>
      <c r="F1" s="472" t="s">
        <v>66</v>
      </c>
      <c r="G1" s="472"/>
      <c r="H1" s="472"/>
    </row>
    <row r="2" spans="1:8" ht="33.75" customHeight="1">
      <c r="A2" s="466" t="s">
        <v>73</v>
      </c>
      <c r="B2" s="466"/>
      <c r="C2" s="470"/>
      <c r="D2" s="470"/>
      <c r="E2" s="470"/>
      <c r="F2" s="478" t="s">
        <v>67</v>
      </c>
      <c r="G2" s="478"/>
      <c r="H2" s="478"/>
    </row>
    <row r="3" spans="1:8" ht="19.5" customHeight="1">
      <c r="A3" s="6" t="s">
        <v>61</v>
      </c>
      <c r="B3" s="6"/>
      <c r="C3" s="24"/>
      <c r="D3" s="24"/>
      <c r="E3" s="24"/>
      <c r="F3" s="478" t="s">
        <v>68</v>
      </c>
      <c r="G3" s="478"/>
      <c r="H3" s="478"/>
    </row>
    <row r="4" spans="1:8" s="7" customFormat="1" ht="19.5" customHeight="1">
      <c r="A4" s="6"/>
      <c r="B4" s="6"/>
      <c r="D4" s="8"/>
      <c r="F4" s="9" t="s">
        <v>69</v>
      </c>
      <c r="G4" s="9"/>
      <c r="H4" s="9"/>
    </row>
    <row r="5" spans="1:8" s="23" customFormat="1" ht="36" customHeight="1">
      <c r="A5" s="488" t="s">
        <v>53</v>
      </c>
      <c r="B5" s="489"/>
      <c r="C5" s="492" t="s">
        <v>64</v>
      </c>
      <c r="D5" s="493"/>
      <c r="E5" s="494" t="s">
        <v>63</v>
      </c>
      <c r="F5" s="494"/>
      <c r="G5" s="494"/>
      <c r="H5" s="483"/>
    </row>
    <row r="6" spans="1:8" s="23" customFormat="1" ht="20.25" customHeight="1">
      <c r="A6" s="490"/>
      <c r="B6" s="491"/>
      <c r="C6" s="484" t="s">
        <v>3</v>
      </c>
      <c r="D6" s="484" t="s">
        <v>71</v>
      </c>
      <c r="E6" s="479" t="s">
        <v>65</v>
      </c>
      <c r="F6" s="483"/>
      <c r="G6" s="479" t="s">
        <v>72</v>
      </c>
      <c r="H6" s="483"/>
    </row>
    <row r="7" spans="1:8" s="23" customFormat="1" ht="52.5" customHeight="1">
      <c r="A7" s="490"/>
      <c r="B7" s="491"/>
      <c r="C7" s="482"/>
      <c r="D7" s="482"/>
      <c r="E7" s="5" t="s">
        <v>3</v>
      </c>
      <c r="F7" s="5" t="s">
        <v>9</v>
      </c>
      <c r="G7" s="5" t="s">
        <v>3</v>
      </c>
      <c r="H7" s="5" t="s">
        <v>9</v>
      </c>
    </row>
    <row r="8" spans="1:8" ht="15" customHeight="1">
      <c r="A8" s="481" t="s">
        <v>6</v>
      </c>
      <c r="B8" s="473"/>
      <c r="C8" s="10">
        <v>1</v>
      </c>
      <c r="D8" s="10" t="s">
        <v>44</v>
      </c>
      <c r="E8" s="10" t="s">
        <v>45</v>
      </c>
      <c r="F8" s="10" t="s">
        <v>54</v>
      </c>
      <c r="G8" s="10" t="s">
        <v>55</v>
      </c>
      <c r="H8" s="10" t="s">
        <v>56</v>
      </c>
    </row>
    <row r="9" spans="1:8" ht="26.25" customHeight="1">
      <c r="A9" s="474" t="s">
        <v>33</v>
      </c>
      <c r="B9" s="475"/>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45</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476" t="s">
        <v>52</v>
      </c>
      <c r="C16" s="476"/>
      <c r="D16" s="26"/>
      <c r="E16" s="485" t="s">
        <v>19</v>
      </c>
      <c r="F16" s="485"/>
      <c r="G16" s="485"/>
      <c r="H16" s="485"/>
    </row>
    <row r="17" spans="2:8" ht="15.75" customHeight="1">
      <c r="B17" s="476"/>
      <c r="C17" s="476"/>
      <c r="D17" s="26"/>
      <c r="E17" s="486" t="s">
        <v>38</v>
      </c>
      <c r="F17" s="486"/>
      <c r="G17" s="486"/>
      <c r="H17" s="486"/>
    </row>
    <row r="18" spans="2:8" s="27" customFormat="1" ht="15.75" customHeight="1">
      <c r="B18" s="476"/>
      <c r="C18" s="476"/>
      <c r="D18" s="28"/>
      <c r="E18" s="487" t="s">
        <v>51</v>
      </c>
      <c r="F18" s="487"/>
      <c r="G18" s="487"/>
      <c r="H18" s="487"/>
    </row>
    <row r="20" ht="15.75">
      <c r="B20" s="19"/>
    </row>
    <row r="22" ht="15.75" hidden="1">
      <c r="A22" s="20" t="s">
        <v>41</v>
      </c>
    </row>
    <row r="23" spans="1:3" ht="15.75" hidden="1">
      <c r="A23" s="21"/>
      <c r="B23" s="477" t="s">
        <v>46</v>
      </c>
      <c r="C23" s="477"/>
    </row>
    <row r="24" spans="1:8" ht="15.75" customHeight="1" hidden="1">
      <c r="A24" s="22" t="s">
        <v>25</v>
      </c>
      <c r="B24" s="480" t="s">
        <v>49</v>
      </c>
      <c r="C24" s="480"/>
      <c r="D24" s="22"/>
      <c r="E24" s="22"/>
      <c r="F24" s="22"/>
      <c r="G24" s="22"/>
      <c r="H24" s="22"/>
    </row>
    <row r="25" spans="1:8" ht="15" customHeight="1" hidden="1">
      <c r="A25" s="22"/>
      <c r="B25" s="480" t="s">
        <v>50</v>
      </c>
      <c r="C25" s="480"/>
      <c r="D25" s="480"/>
      <c r="E25" s="22"/>
      <c r="F25" s="22"/>
      <c r="G25" s="22"/>
      <c r="H25" s="22"/>
    </row>
    <row r="26" spans="2:3" ht="15.75">
      <c r="B26" s="23"/>
      <c r="C26" s="23"/>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647" t="s">
        <v>212</v>
      </c>
      <c r="B1" s="647"/>
      <c r="C1" s="647"/>
      <c r="D1" s="650" t="s">
        <v>328</v>
      </c>
      <c r="E1" s="650"/>
      <c r="F1" s="650"/>
      <c r="G1" s="650"/>
      <c r="H1" s="650"/>
      <c r="I1" s="650"/>
      <c r="J1" s="191" t="s">
        <v>329</v>
      </c>
      <c r="K1" s="322"/>
      <c r="L1" s="322"/>
    </row>
    <row r="2" spans="1:12" ht="18.75" customHeight="1">
      <c r="A2" s="648" t="s">
        <v>287</v>
      </c>
      <c r="B2" s="648"/>
      <c r="C2" s="648"/>
      <c r="D2" s="733" t="s">
        <v>213</v>
      </c>
      <c r="E2" s="733"/>
      <c r="F2" s="733"/>
      <c r="G2" s="733"/>
      <c r="H2" s="733"/>
      <c r="I2" s="733"/>
      <c r="J2" s="647" t="s">
        <v>330</v>
      </c>
      <c r="K2" s="647"/>
      <c r="L2" s="647"/>
    </row>
    <row r="3" spans="1:12" ht="17.25">
      <c r="A3" s="648" t="s">
        <v>239</v>
      </c>
      <c r="B3" s="648"/>
      <c r="C3" s="648"/>
      <c r="D3" s="734" t="s">
        <v>331</v>
      </c>
      <c r="E3" s="735"/>
      <c r="F3" s="735"/>
      <c r="G3" s="735"/>
      <c r="H3" s="735"/>
      <c r="I3" s="735"/>
      <c r="J3" s="194" t="s">
        <v>347</v>
      </c>
      <c r="K3" s="194"/>
      <c r="L3" s="194"/>
    </row>
    <row r="4" spans="1:12" ht="15.75">
      <c r="A4" s="737" t="s">
        <v>332</v>
      </c>
      <c r="B4" s="737"/>
      <c r="C4" s="737"/>
      <c r="D4" s="738"/>
      <c r="E4" s="738"/>
      <c r="F4" s="738"/>
      <c r="G4" s="738"/>
      <c r="H4" s="738"/>
      <c r="I4" s="738"/>
      <c r="J4" s="645" t="s">
        <v>289</v>
      </c>
      <c r="K4" s="645"/>
      <c r="L4" s="645"/>
    </row>
    <row r="5" spans="1:13" ht="15.75">
      <c r="A5" s="324"/>
      <c r="B5" s="324"/>
      <c r="C5" s="325"/>
      <c r="D5" s="325"/>
      <c r="E5" s="193"/>
      <c r="J5" s="326" t="s">
        <v>333</v>
      </c>
      <c r="K5" s="241"/>
      <c r="L5" s="241"/>
      <c r="M5" s="241"/>
    </row>
    <row r="6" spans="1:13" s="329" customFormat="1" ht="24.75" customHeight="1">
      <c r="A6" s="741" t="s">
        <v>53</v>
      </c>
      <c r="B6" s="742"/>
      <c r="C6" s="736" t="s">
        <v>334</v>
      </c>
      <c r="D6" s="736"/>
      <c r="E6" s="736"/>
      <c r="F6" s="736"/>
      <c r="G6" s="736"/>
      <c r="H6" s="736"/>
      <c r="I6" s="736" t="s">
        <v>214</v>
      </c>
      <c r="J6" s="736"/>
      <c r="K6" s="736"/>
      <c r="L6" s="736"/>
      <c r="M6" s="328"/>
    </row>
    <row r="7" spans="1:13" s="329" customFormat="1" ht="17.25" customHeight="1">
      <c r="A7" s="743"/>
      <c r="B7" s="744"/>
      <c r="C7" s="736" t="s">
        <v>31</v>
      </c>
      <c r="D7" s="736"/>
      <c r="E7" s="736" t="s">
        <v>7</v>
      </c>
      <c r="F7" s="736"/>
      <c r="G7" s="736"/>
      <c r="H7" s="736"/>
      <c r="I7" s="736" t="s">
        <v>215</v>
      </c>
      <c r="J7" s="736"/>
      <c r="K7" s="736" t="s">
        <v>216</v>
      </c>
      <c r="L7" s="736"/>
      <c r="M7" s="328"/>
    </row>
    <row r="8" spans="1:12" s="329" customFormat="1" ht="27.75" customHeight="1">
      <c r="A8" s="743"/>
      <c r="B8" s="744"/>
      <c r="C8" s="736"/>
      <c r="D8" s="736"/>
      <c r="E8" s="736" t="s">
        <v>217</v>
      </c>
      <c r="F8" s="736"/>
      <c r="G8" s="736" t="s">
        <v>218</v>
      </c>
      <c r="H8" s="736"/>
      <c r="I8" s="736"/>
      <c r="J8" s="736"/>
      <c r="K8" s="736"/>
      <c r="L8" s="736"/>
    </row>
    <row r="9" spans="1:12" s="329" customFormat="1" ht="24.75" customHeight="1">
      <c r="A9" s="745"/>
      <c r="B9" s="746"/>
      <c r="C9" s="327" t="s">
        <v>219</v>
      </c>
      <c r="D9" s="327" t="s">
        <v>9</v>
      </c>
      <c r="E9" s="327" t="s">
        <v>3</v>
      </c>
      <c r="F9" s="327" t="s">
        <v>220</v>
      </c>
      <c r="G9" s="327" t="s">
        <v>3</v>
      </c>
      <c r="H9" s="327" t="s">
        <v>220</v>
      </c>
      <c r="I9" s="327" t="s">
        <v>3</v>
      </c>
      <c r="J9" s="327" t="s">
        <v>220</v>
      </c>
      <c r="K9" s="327" t="s">
        <v>3</v>
      </c>
      <c r="L9" s="327" t="s">
        <v>220</v>
      </c>
    </row>
    <row r="10" spans="1:12" s="331" customFormat="1" ht="15.75">
      <c r="A10" s="669" t="s">
        <v>6</v>
      </c>
      <c r="B10" s="670"/>
      <c r="C10" s="330">
        <v>1</v>
      </c>
      <c r="D10" s="330">
        <v>2</v>
      </c>
      <c r="E10" s="330">
        <v>3</v>
      </c>
      <c r="F10" s="330">
        <v>4</v>
      </c>
      <c r="G10" s="330">
        <v>5</v>
      </c>
      <c r="H10" s="330">
        <v>6</v>
      </c>
      <c r="I10" s="330">
        <v>7</v>
      </c>
      <c r="J10" s="330">
        <v>8</v>
      </c>
      <c r="K10" s="330">
        <v>9</v>
      </c>
      <c r="L10" s="330">
        <v>10</v>
      </c>
    </row>
    <row r="11" spans="1:12" s="331" customFormat="1" ht="30.75" customHeight="1">
      <c r="A11" s="659" t="s">
        <v>284</v>
      </c>
      <c r="B11" s="660"/>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662" t="s">
        <v>285</v>
      </c>
      <c r="B12" s="663"/>
      <c r="C12" s="249">
        <v>0</v>
      </c>
      <c r="D12" s="249">
        <v>0</v>
      </c>
      <c r="E12" s="249">
        <v>0</v>
      </c>
      <c r="F12" s="249">
        <v>0</v>
      </c>
      <c r="G12" s="249">
        <v>0</v>
      </c>
      <c r="H12" s="249">
        <v>0</v>
      </c>
      <c r="I12" s="249">
        <v>0</v>
      </c>
      <c r="J12" s="249">
        <v>0</v>
      </c>
      <c r="K12" s="249">
        <v>0</v>
      </c>
      <c r="L12" s="249">
        <v>0</v>
      </c>
    </row>
    <row r="13" spans="1:32" s="331" customFormat="1" ht="17.25" customHeight="1">
      <c r="A13" s="665" t="s">
        <v>30</v>
      </c>
      <c r="B13" s="633"/>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76</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254</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286</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257</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258</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259</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260</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265</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267</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268</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269</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271</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657" t="s">
        <v>272</v>
      </c>
      <c r="C28" s="657"/>
      <c r="D28" s="657"/>
      <c r="E28" s="204"/>
      <c r="F28" s="258"/>
      <c r="G28" s="258"/>
      <c r="H28" s="656" t="s">
        <v>272</v>
      </c>
      <c r="I28" s="656"/>
      <c r="J28" s="656"/>
      <c r="K28" s="656"/>
      <c r="L28" s="656"/>
      <c r="AG28" s="192" t="s">
        <v>273</v>
      </c>
      <c r="AI28" s="190">
        <f>82/88</f>
        <v>0.9318181818181818</v>
      </c>
    </row>
    <row r="29" spans="1:12" s="192" customFormat="1" ht="19.5" customHeight="1">
      <c r="A29" s="202"/>
      <c r="B29" s="658" t="s">
        <v>221</v>
      </c>
      <c r="C29" s="658"/>
      <c r="D29" s="658"/>
      <c r="E29" s="204"/>
      <c r="F29" s="205"/>
      <c r="G29" s="205"/>
      <c r="H29" s="661" t="s">
        <v>139</v>
      </c>
      <c r="I29" s="661"/>
      <c r="J29" s="661"/>
      <c r="K29" s="661"/>
      <c r="L29" s="661"/>
    </row>
    <row r="30" spans="1:12" s="196" customFormat="1" ht="15" customHeight="1">
      <c r="A30" s="202"/>
      <c r="B30" s="740"/>
      <c r="C30" s="740"/>
      <c r="D30" s="740"/>
      <c r="E30" s="204"/>
      <c r="F30" s="205"/>
      <c r="G30" s="205"/>
      <c r="H30" s="613"/>
      <c r="I30" s="613"/>
      <c r="J30" s="613"/>
      <c r="K30" s="613"/>
      <c r="L30" s="613"/>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747" t="s">
        <v>276</v>
      </c>
      <c r="C33" s="747"/>
      <c r="D33" s="747"/>
      <c r="E33" s="336"/>
      <c r="F33" s="336"/>
      <c r="G33" s="336"/>
      <c r="H33" s="336"/>
      <c r="I33" s="336"/>
      <c r="J33" s="337" t="s">
        <v>276</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739" t="s">
        <v>222</v>
      </c>
      <c r="C37" s="739"/>
      <c r="D37" s="739"/>
      <c r="E37" s="739"/>
      <c r="F37" s="739"/>
      <c r="G37" s="739"/>
      <c r="H37" s="739"/>
      <c r="I37" s="739"/>
      <c r="J37" s="739"/>
      <c r="K37" s="339"/>
      <c r="L37" s="294"/>
      <c r="M37" s="265"/>
      <c r="N37" s="265"/>
      <c r="O37" s="265"/>
    </row>
    <row r="38" spans="2:12" s="184" customFormat="1" ht="18.75" hidden="1">
      <c r="B38" s="236" t="s">
        <v>223</v>
      </c>
      <c r="C38" s="186"/>
      <c r="D38" s="186"/>
      <c r="E38" s="186"/>
      <c r="F38" s="186"/>
      <c r="G38" s="186"/>
      <c r="H38" s="186"/>
      <c r="I38" s="186"/>
      <c r="J38" s="186"/>
      <c r="K38" s="338"/>
      <c r="L38" s="186"/>
    </row>
    <row r="39" spans="2:12" ht="18.75" hidden="1">
      <c r="B39" s="340" t="s">
        <v>224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10" t="s">
        <v>318</v>
      </c>
      <c r="C41" s="510"/>
      <c r="D41" s="510"/>
      <c r="E41" s="210"/>
      <c r="F41" s="210"/>
      <c r="G41" s="182"/>
      <c r="H41" s="511" t="s">
        <v>230</v>
      </c>
      <c r="I41" s="511"/>
      <c r="J41" s="511"/>
      <c r="K41" s="511"/>
      <c r="L41" s="511"/>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748" t="s">
        <v>360</v>
      </c>
      <c r="M1" s="749"/>
      <c r="N1" s="749"/>
      <c r="O1" s="365"/>
      <c r="P1" s="365"/>
      <c r="Q1" s="365"/>
      <c r="R1" s="365"/>
      <c r="S1" s="365"/>
      <c r="T1" s="365"/>
      <c r="U1" s="365"/>
      <c r="V1" s="365"/>
      <c r="W1" s="365"/>
      <c r="X1" s="365"/>
      <c r="Y1" s="366"/>
    </row>
    <row r="2" spans="11:17" ht="34.5" customHeight="1">
      <c r="K2" s="349"/>
      <c r="L2" s="750" t="s">
        <v>367</v>
      </c>
      <c r="M2" s="751"/>
      <c r="N2" s="752"/>
      <c r="O2" s="29"/>
      <c r="P2" s="351"/>
      <c r="Q2" s="347"/>
    </row>
    <row r="3" spans="11:18" ht="31.5" customHeight="1">
      <c r="K3" s="349"/>
      <c r="L3" s="354" t="s">
        <v>376</v>
      </c>
      <c r="M3" s="355" t="e">
        <f>'06'!#REF!</f>
        <v>#REF!</v>
      </c>
      <c r="N3" s="355"/>
      <c r="O3" s="355"/>
      <c r="P3" s="352"/>
      <c r="Q3" s="348"/>
      <c r="R3" s="345"/>
    </row>
    <row r="4" spans="11:18" ht="30" customHeight="1">
      <c r="K4" s="349"/>
      <c r="L4" s="356" t="s">
        <v>361</v>
      </c>
      <c r="M4" s="357" t="e">
        <f>'06'!#REF!</f>
        <v>#REF!</v>
      </c>
      <c r="N4" s="355"/>
      <c r="O4" s="355"/>
      <c r="P4" s="352"/>
      <c r="Q4" s="348"/>
      <c r="R4" s="345"/>
    </row>
    <row r="5" spans="11:18" ht="31.5" customHeight="1">
      <c r="K5" s="349"/>
      <c r="L5" s="356" t="s">
        <v>362</v>
      </c>
      <c r="M5" s="357" t="e">
        <f>'06'!#REF!</f>
        <v>#REF!</v>
      </c>
      <c r="N5" s="355"/>
      <c r="O5" s="355"/>
      <c r="P5" s="352"/>
      <c r="Q5" s="348"/>
      <c r="R5" s="345"/>
    </row>
    <row r="6" spans="11:18" ht="27" customHeight="1">
      <c r="K6" s="349"/>
      <c r="L6" s="354" t="s">
        <v>363</v>
      </c>
      <c r="M6" s="355" t="e">
        <f>'06'!#REF!</f>
        <v>#REF!</v>
      </c>
      <c r="N6" s="355"/>
      <c r="O6" s="355"/>
      <c r="P6" s="352"/>
      <c r="Q6" s="348"/>
      <c r="R6" s="345"/>
    </row>
    <row r="7" spans="11:18" s="342" customFormat="1" ht="30" customHeight="1">
      <c r="K7" s="350"/>
      <c r="L7" s="358" t="s">
        <v>378</v>
      </c>
      <c r="M7" s="355" t="e">
        <f>'06'!#REF!</f>
        <v>#REF!</v>
      </c>
      <c r="N7" s="355"/>
      <c r="O7" s="355"/>
      <c r="P7" s="352"/>
      <c r="Q7" s="348"/>
      <c r="R7" s="345"/>
    </row>
    <row r="8" spans="11:18" ht="30.75" customHeight="1">
      <c r="K8" s="349"/>
      <c r="L8" s="359" t="s">
        <v>377</v>
      </c>
      <c r="M8" s="360">
        <f>'[7]M6 Tong hop Viec CHV '!$C$12</f>
        <v>1489</v>
      </c>
      <c r="N8" s="355"/>
      <c r="O8" s="355"/>
      <c r="P8" s="352"/>
      <c r="Q8" s="348"/>
      <c r="R8" s="345"/>
    </row>
    <row r="9" spans="11:18" ht="33" customHeight="1">
      <c r="K9" s="349"/>
      <c r="L9" s="367" t="s">
        <v>380</v>
      </c>
      <c r="M9" s="368" t="e">
        <f>(M7-M8)/M8</f>
        <v>#REF!</v>
      </c>
      <c r="N9" s="355"/>
      <c r="O9" s="355"/>
      <c r="P9" s="352"/>
      <c r="Q9" s="348"/>
      <c r="R9" s="345"/>
    </row>
    <row r="10" spans="11:18" ht="33" customHeight="1">
      <c r="K10" s="349"/>
      <c r="L10" s="354" t="s">
        <v>379</v>
      </c>
      <c r="M10" s="355" t="e">
        <f>'06'!#REF!</f>
        <v>#REF!</v>
      </c>
      <c r="N10" s="355" t="s">
        <v>364</v>
      </c>
      <c r="O10" s="361" t="e">
        <f>M10/M7</f>
        <v>#REF!</v>
      </c>
      <c r="P10" s="352"/>
      <c r="Q10" s="348"/>
      <c r="R10" s="345"/>
    </row>
    <row r="11" spans="11:18" ht="22.5" customHeight="1">
      <c r="K11" s="349"/>
      <c r="L11" s="354" t="s">
        <v>381</v>
      </c>
      <c r="M11" s="355" t="e">
        <f>'06'!#REF!</f>
        <v>#REF!</v>
      </c>
      <c r="N11" s="355" t="s">
        <v>364</v>
      </c>
      <c r="O11" s="361" t="e">
        <f>M11/M7</f>
        <v>#REF!</v>
      </c>
      <c r="P11" s="352"/>
      <c r="Q11" s="348"/>
      <c r="R11" s="345"/>
    </row>
    <row r="12" spans="11:18" ht="34.5" customHeight="1">
      <c r="K12" s="349"/>
      <c r="L12" s="354" t="s">
        <v>382</v>
      </c>
      <c r="M12" s="355" t="e">
        <f>'06'!#REF!+'06'!#REF!</f>
        <v>#REF!</v>
      </c>
      <c r="N12" s="354"/>
      <c r="O12" s="354"/>
      <c r="P12" s="346"/>
      <c r="R12" s="346"/>
    </row>
    <row r="13" spans="11:18" ht="33.75" customHeight="1">
      <c r="K13" s="349"/>
      <c r="L13" s="354" t="s">
        <v>383</v>
      </c>
      <c r="M13" s="361" t="e">
        <f>M12/M7</f>
        <v>#REF!</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384</v>
      </c>
      <c r="M16" s="360">
        <f>'[7]M6 Tong hop Viec CHV '!$H$12+'[7]M6 Tong hop Viec CHV '!$I$12+'[7]M6 Tong hop Viec CHV '!$K$12</f>
        <v>749</v>
      </c>
      <c r="N16" s="355"/>
      <c r="O16" s="355"/>
      <c r="P16" s="352"/>
      <c r="R16" s="346"/>
    </row>
    <row r="17" spans="11:18" ht="24.75" customHeight="1">
      <c r="K17" s="349"/>
      <c r="L17" s="367" t="s">
        <v>385</v>
      </c>
      <c r="M17" s="362">
        <f>M16/M8</f>
        <v>0.5030221625251847</v>
      </c>
      <c r="N17" s="355"/>
      <c r="O17" s="355"/>
      <c r="P17" s="352"/>
      <c r="R17" s="346"/>
    </row>
    <row r="18" spans="11:18" ht="26.25" customHeight="1">
      <c r="K18" s="349"/>
      <c r="L18" s="367" t="s">
        <v>365</v>
      </c>
      <c r="M18" s="368" t="e">
        <f>M13-M17</f>
        <v>#REF!</v>
      </c>
      <c r="N18" s="355"/>
      <c r="O18" s="355"/>
      <c r="P18" s="352"/>
      <c r="R18" s="346"/>
    </row>
    <row r="19" spans="11:18" ht="24.75" customHeight="1">
      <c r="K19" s="349"/>
      <c r="L19" s="354" t="s">
        <v>386</v>
      </c>
      <c r="M19" s="355" t="e">
        <f>'06'!#REF!</f>
        <v>#REF!</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387</v>
      </c>
      <c r="M26" s="361" t="e">
        <f>M19/'06'!#REF!</f>
        <v>#REF!</v>
      </c>
      <c r="N26" s="355"/>
      <c r="O26" s="355"/>
      <c r="P26" s="352"/>
      <c r="R26" s="346"/>
    </row>
    <row r="27" spans="11:18" ht="24.75" customHeight="1">
      <c r="K27" s="349"/>
      <c r="L27" s="359" t="s">
        <v>388</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389</v>
      </c>
      <c r="M30" s="361" t="e">
        <f>M26-M27</f>
        <v>#REF!</v>
      </c>
      <c r="N30" s="355"/>
      <c r="O30" s="355"/>
      <c r="P30" s="352"/>
      <c r="R30" s="346"/>
    </row>
    <row r="31" spans="11:18" ht="24.75" customHeight="1">
      <c r="K31" s="349"/>
      <c r="L31" s="354" t="s">
        <v>390</v>
      </c>
      <c r="M31" s="355" t="e">
        <f>'06'!#REF!</f>
        <v>#REF!</v>
      </c>
      <c r="N31" s="355"/>
      <c r="O31" s="355"/>
      <c r="P31" s="352"/>
      <c r="R31" s="346"/>
    </row>
    <row r="32" spans="11:18" ht="24.75" customHeight="1">
      <c r="K32" s="349"/>
      <c r="L32" s="359" t="s">
        <v>391</v>
      </c>
      <c r="M32" s="360">
        <f>'[7]M6 Tong hop Viec CHV '!$R$12</f>
        <v>719</v>
      </c>
      <c r="N32" s="355"/>
      <c r="O32" s="355"/>
      <c r="P32" s="352"/>
      <c r="R32" s="346"/>
    </row>
    <row r="33" spans="11:18" ht="24.75" customHeight="1">
      <c r="K33" s="349"/>
      <c r="L33" s="367" t="s">
        <v>392</v>
      </c>
      <c r="M33" s="369" t="e">
        <f>M31-M32</f>
        <v>#REF!</v>
      </c>
      <c r="N33" s="369" t="s">
        <v>366</v>
      </c>
      <c r="O33" s="368" t="e">
        <f>(M31-M32)/M32</f>
        <v>#REF!</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368</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393</v>
      </c>
      <c r="M42" s="355" t="e">
        <f>'07'!#REF!</f>
        <v>#REF!</v>
      </c>
      <c r="N42" s="355"/>
      <c r="O42" s="355"/>
      <c r="P42" s="346"/>
      <c r="R42" s="346"/>
    </row>
    <row r="43" spans="11:18" ht="24.75" customHeight="1">
      <c r="K43" s="349"/>
      <c r="L43" s="363" t="s">
        <v>96</v>
      </c>
      <c r="M43" s="355" t="e">
        <f>'07'!#REF!</f>
        <v>#REF!</v>
      </c>
      <c r="N43" s="355"/>
      <c r="O43" s="355"/>
      <c r="P43" s="346"/>
      <c r="R43" s="346"/>
    </row>
    <row r="44" spans="11:18" ht="24.75" customHeight="1">
      <c r="K44" s="349"/>
      <c r="L44" s="363" t="s">
        <v>362</v>
      </c>
      <c r="M44" s="355" t="e">
        <f>'07'!#REF!</f>
        <v>#REF!</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394</v>
      </c>
      <c r="M47" s="355" t="e">
        <f>'07'!#REF!</f>
        <v>#REF!</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395</v>
      </c>
      <c r="M50" s="355" t="e">
        <f>'07'!#REF!</f>
        <v>#REF!</v>
      </c>
      <c r="N50" s="355"/>
      <c r="O50" s="355"/>
      <c r="P50" s="346"/>
      <c r="R50" s="346"/>
    </row>
    <row r="51" spans="11:18" ht="24.75" customHeight="1">
      <c r="K51" s="349"/>
      <c r="L51" s="364" t="s">
        <v>396</v>
      </c>
      <c r="M51" s="360">
        <f>'[7]M7 Thop tien CHV'!$C$12</f>
        <v>54227822.442</v>
      </c>
      <c r="N51" s="355"/>
      <c r="O51" s="355"/>
      <c r="P51" s="346"/>
      <c r="R51" s="346"/>
    </row>
    <row r="52" spans="11:18" ht="24.75" customHeight="1">
      <c r="K52" s="349"/>
      <c r="L52" s="377" t="s">
        <v>369</v>
      </c>
      <c r="M52" s="369" t="e">
        <f>M50-M51</f>
        <v>#REF!</v>
      </c>
      <c r="N52" s="355"/>
      <c r="O52" s="355"/>
      <c r="P52" s="346"/>
      <c r="R52" s="346"/>
    </row>
    <row r="53" spans="11:18" ht="24.75" customHeight="1">
      <c r="K53" s="349"/>
      <c r="L53" s="377" t="s">
        <v>370</v>
      </c>
      <c r="M53" s="368" t="e">
        <f>(M52/M51)</f>
        <v>#REF!</v>
      </c>
      <c r="N53" s="355"/>
      <c r="O53" s="355"/>
      <c r="P53" s="346"/>
      <c r="R53" s="346"/>
    </row>
    <row r="54" spans="11:18" ht="24.75" customHeight="1">
      <c r="K54" s="349"/>
      <c r="L54" s="363" t="s">
        <v>397</v>
      </c>
      <c r="M54" s="355" t="e">
        <f>'07'!#REF!</f>
        <v>#REF!</v>
      </c>
      <c r="N54" s="355" t="s">
        <v>371</v>
      </c>
      <c r="O54" s="361" t="e">
        <f>'07'!#REF!/'07'!#REF!</f>
        <v>#REF!</v>
      </c>
      <c r="P54" s="346"/>
      <c r="R54" s="346"/>
    </row>
    <row r="55" spans="11:18" ht="24.75" customHeight="1">
      <c r="K55" s="349"/>
      <c r="L55" s="363" t="s">
        <v>398</v>
      </c>
      <c r="M55" s="355" t="e">
        <f>'07'!#REF!</f>
        <v>#REF!</v>
      </c>
      <c r="N55" s="355" t="s">
        <v>371</v>
      </c>
      <c r="O55" s="361" t="e">
        <f>'07'!#REF!/'07'!#REF!</f>
        <v>#REF!</v>
      </c>
      <c r="P55" s="346"/>
      <c r="R55" s="346"/>
    </row>
    <row r="56" spans="11:18" ht="24.75" customHeight="1">
      <c r="K56" s="349"/>
      <c r="L56" s="363" t="s">
        <v>399</v>
      </c>
      <c r="M56" s="355" t="e">
        <f>'07'!#REF!+'07'!#REF!+'07'!#REF!</f>
        <v>#REF!</v>
      </c>
      <c r="N56" s="355" t="s">
        <v>371</v>
      </c>
      <c r="O56" s="361" t="e">
        <f>M56/'07'!#REF!</f>
        <v>#REF!</v>
      </c>
      <c r="P56" s="346"/>
      <c r="R56" s="346"/>
    </row>
    <row r="57" spans="11:18" ht="24.75" customHeight="1">
      <c r="K57" s="349"/>
      <c r="L57" s="364" t="s">
        <v>400</v>
      </c>
      <c r="M57" s="360">
        <f>'[7]M7 Thop tien CHV'!$H$12+'[7]M7 Thop tien CHV'!$I$12+'[7]M7 Thop tien CHV'!$K$12</f>
        <v>2217726.5</v>
      </c>
      <c r="N57" s="360" t="s">
        <v>371</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401</v>
      </c>
      <c r="M60" s="368" t="e">
        <f>O56-O57</f>
        <v>#REF!</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402</v>
      </c>
      <c r="M63" s="355" t="e">
        <f>'07'!#REF!</f>
        <v>#REF!</v>
      </c>
      <c r="N63" s="355" t="s">
        <v>372</v>
      </c>
      <c r="O63" s="361" t="e">
        <f>'07'!#REF!/'07'!#REF!</f>
        <v>#REF!</v>
      </c>
      <c r="P63" s="346"/>
      <c r="R63" s="346"/>
    </row>
    <row r="64" spans="11:16" ht="24.75" customHeight="1">
      <c r="K64" s="349"/>
      <c r="L64" s="364" t="s">
        <v>403</v>
      </c>
      <c r="M64" s="360">
        <f>'[7]M7 Thop tien CHV'!$H$12</f>
        <v>2212774.5</v>
      </c>
      <c r="N64" s="360" t="s">
        <v>373</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404</v>
      </c>
      <c r="M68" s="368" t="e">
        <f>O63-O64</f>
        <v>#REF!</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405</v>
      </c>
      <c r="M72" s="355" t="e">
        <f>'07'!#REF!</f>
        <v>#REF!</v>
      </c>
      <c r="N72" s="355"/>
      <c r="O72" s="355"/>
      <c r="P72" s="346"/>
    </row>
    <row r="73" spans="11:16" ht="24.75" customHeight="1">
      <c r="K73" s="349"/>
      <c r="L73" s="364" t="s">
        <v>406</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374</v>
      </c>
      <c r="M76" s="369" t="e">
        <f>M72-M73</f>
        <v>#REF!</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375</v>
      </c>
      <c r="M79" s="368" t="e">
        <f>M76/M73</f>
        <v>#REF!</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00390625" defaultRowHeight="15.75"/>
  <cols>
    <col min="1" max="1" width="23.50390625" style="0" customWidth="1"/>
    <col min="2" max="2" width="66.125" style="0" customWidth="1"/>
  </cols>
  <sheetData>
    <row r="2" spans="1:2" ht="62.25" customHeight="1">
      <c r="A2" s="753" t="s">
        <v>420</v>
      </c>
      <c r="B2" s="753"/>
    </row>
    <row r="3" spans="1:2" ht="22.5" customHeight="1">
      <c r="A3" s="405" t="s">
        <v>408</v>
      </c>
      <c r="B3" s="418" t="s">
        <v>476</v>
      </c>
    </row>
    <row r="4" spans="1:2" ht="22.5" customHeight="1">
      <c r="A4" s="405" t="s">
        <v>407</v>
      </c>
      <c r="B4" s="406" t="s">
        <v>422</v>
      </c>
    </row>
    <row r="5" spans="1:2" ht="22.5" customHeight="1">
      <c r="A5" s="405" t="s">
        <v>409</v>
      </c>
      <c r="B5" s="416" t="s">
        <v>423</v>
      </c>
    </row>
    <row r="6" spans="1:2" ht="22.5" customHeight="1">
      <c r="A6" s="405" t="s">
        <v>410</v>
      </c>
      <c r="B6" s="416" t="s">
        <v>424</v>
      </c>
    </row>
    <row r="7" spans="1:2" ht="22.5" customHeight="1">
      <c r="A7" s="405" t="s">
        <v>411</v>
      </c>
      <c r="B7" s="416" t="s">
        <v>472</v>
      </c>
    </row>
    <row r="8" spans="1:2" ht="15.75">
      <c r="A8" s="407" t="s">
        <v>412</v>
      </c>
      <c r="B8" s="417" t="s">
        <v>477</v>
      </c>
    </row>
    <row r="9" ht="15.75">
      <c r="B9" s="416" t="s">
        <v>473</v>
      </c>
    </row>
    <row r="10" spans="1:2" ht="62.25" customHeight="1">
      <c r="A10" s="754" t="s">
        <v>421</v>
      </c>
      <c r="B10" s="754"/>
    </row>
    <row r="11" spans="1:2" ht="15.75">
      <c r="A11" s="755" t="s">
        <v>419</v>
      </c>
      <c r="B11" s="755"/>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S74"/>
  <sheetViews>
    <sheetView showZeros="0" view="pageBreakPreview" zoomScale="85" zoomScaleSheetLayoutView="85" zoomScalePageLayoutView="0" workbookViewId="0" topLeftCell="A1">
      <selection activeCell="A14" sqref="A14:A17"/>
    </sheetView>
  </sheetViews>
  <sheetFormatPr defaultColWidth="9.00390625" defaultRowHeight="15.75"/>
  <cols>
    <col min="1" max="1" width="3.50390625" style="23" customWidth="1"/>
    <col min="2" max="2" width="25.2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1" width="6.25390625" style="23" customWidth="1"/>
    <col min="12" max="12" width="5.75390625" style="23" customWidth="1"/>
    <col min="13" max="14" width="5.875" style="23" customWidth="1"/>
    <col min="15" max="15" width="6.125" style="23" customWidth="1"/>
    <col min="16" max="16" width="5.25390625" style="23" customWidth="1"/>
    <col min="17" max="17" width="7.50390625" style="23" customWidth="1"/>
    <col min="18" max="18" width="8.75390625" style="23" customWidth="1"/>
    <col min="19" max="19" width="7.625" style="23" customWidth="1"/>
    <col min="20" max="16384" width="9.00390625" style="23" customWidth="1"/>
  </cols>
  <sheetData>
    <row r="1" spans="1:19" ht="20.25" customHeight="1">
      <c r="A1" s="386" t="s">
        <v>27</v>
      </c>
      <c r="B1" s="386"/>
      <c r="C1" s="386"/>
      <c r="E1" s="773" t="s">
        <v>62</v>
      </c>
      <c r="F1" s="773"/>
      <c r="G1" s="773"/>
      <c r="H1" s="773"/>
      <c r="I1" s="773"/>
      <c r="J1" s="773"/>
      <c r="K1" s="773"/>
      <c r="L1" s="773"/>
      <c r="M1" s="773"/>
      <c r="N1" s="773"/>
      <c r="O1" s="773"/>
      <c r="P1" s="378" t="s">
        <v>413</v>
      </c>
      <c r="Q1" s="378"/>
      <c r="R1" s="378"/>
      <c r="S1" s="378"/>
    </row>
    <row r="2" spans="1:19" ht="17.25" customHeight="1">
      <c r="A2" s="777" t="s">
        <v>226</v>
      </c>
      <c r="B2" s="777"/>
      <c r="C2" s="777"/>
      <c r="D2" s="777"/>
      <c r="E2" s="774" t="s">
        <v>34</v>
      </c>
      <c r="F2" s="774"/>
      <c r="G2" s="774"/>
      <c r="H2" s="774"/>
      <c r="I2" s="774"/>
      <c r="J2" s="774"/>
      <c r="K2" s="774"/>
      <c r="L2" s="774"/>
      <c r="M2" s="774"/>
      <c r="N2" s="774"/>
      <c r="O2" s="774"/>
      <c r="P2" s="778" t="str">
        <f>'Thong tin'!B4</f>
        <v>CTHADS Tỉnh Thái Bình</v>
      </c>
      <c r="Q2" s="778"/>
      <c r="R2" s="778"/>
      <c r="S2" s="778"/>
    </row>
    <row r="3" spans="1:19" ht="19.5" customHeight="1">
      <c r="A3" s="777" t="s">
        <v>227</v>
      </c>
      <c r="B3" s="777"/>
      <c r="C3" s="777"/>
      <c r="D3" s="777"/>
      <c r="E3" s="775" t="str">
        <f>'Thong tin'!B3</f>
        <v>11 tháng / năm 2016</v>
      </c>
      <c r="F3" s="775"/>
      <c r="G3" s="775"/>
      <c r="H3" s="775"/>
      <c r="I3" s="775"/>
      <c r="J3" s="775"/>
      <c r="K3" s="775"/>
      <c r="L3" s="775"/>
      <c r="M3" s="775"/>
      <c r="N3" s="775"/>
      <c r="O3" s="775"/>
      <c r="P3" s="378" t="s">
        <v>414</v>
      </c>
      <c r="Q3" s="386"/>
      <c r="R3" s="378"/>
      <c r="S3" s="378"/>
    </row>
    <row r="4" spans="1:19" ht="14.25" customHeight="1">
      <c r="A4" s="381" t="s">
        <v>105</v>
      </c>
      <c r="B4" s="386"/>
      <c r="C4" s="386"/>
      <c r="D4" s="386"/>
      <c r="E4" s="386"/>
      <c r="F4" s="386"/>
      <c r="G4" s="386"/>
      <c r="H4" s="386"/>
      <c r="I4" s="386"/>
      <c r="J4" s="386"/>
      <c r="K4" s="386"/>
      <c r="L4" s="386"/>
      <c r="M4" s="386"/>
      <c r="N4" s="390"/>
      <c r="O4" s="390"/>
      <c r="P4" s="762" t="s">
        <v>289</v>
      </c>
      <c r="Q4" s="762"/>
      <c r="R4" s="762"/>
      <c r="S4" s="762"/>
    </row>
    <row r="5" spans="2:19" ht="21.75" customHeight="1">
      <c r="B5" s="384"/>
      <c r="C5" s="384"/>
      <c r="Q5" s="391" t="s">
        <v>225</v>
      </c>
      <c r="R5" s="392"/>
      <c r="S5" s="392"/>
    </row>
    <row r="6" spans="1:19" ht="19.5" customHeight="1">
      <c r="A6" s="763" t="s">
        <v>53</v>
      </c>
      <c r="B6" s="763"/>
      <c r="C6" s="765" t="s">
        <v>106</v>
      </c>
      <c r="D6" s="765"/>
      <c r="E6" s="765"/>
      <c r="F6" s="764" t="s">
        <v>97</v>
      </c>
      <c r="G6" s="764" t="s">
        <v>107</v>
      </c>
      <c r="H6" s="776" t="s">
        <v>98</v>
      </c>
      <c r="I6" s="776"/>
      <c r="J6" s="776"/>
      <c r="K6" s="776"/>
      <c r="L6" s="776"/>
      <c r="M6" s="776"/>
      <c r="N6" s="776"/>
      <c r="O6" s="776"/>
      <c r="P6" s="776"/>
      <c r="Q6" s="776"/>
      <c r="R6" s="765" t="s">
        <v>231</v>
      </c>
      <c r="S6" s="765" t="s">
        <v>416</v>
      </c>
    </row>
    <row r="7" spans="1:19" s="378" customFormat="1" ht="27" customHeight="1">
      <c r="A7" s="763"/>
      <c r="B7" s="763"/>
      <c r="C7" s="765" t="s">
        <v>42</v>
      </c>
      <c r="D7" s="766" t="s">
        <v>7</v>
      </c>
      <c r="E7" s="766"/>
      <c r="F7" s="764"/>
      <c r="G7" s="764"/>
      <c r="H7" s="764" t="s">
        <v>98</v>
      </c>
      <c r="I7" s="765" t="s">
        <v>99</v>
      </c>
      <c r="J7" s="765"/>
      <c r="K7" s="765"/>
      <c r="L7" s="765"/>
      <c r="M7" s="765"/>
      <c r="N7" s="765"/>
      <c r="O7" s="765"/>
      <c r="P7" s="765"/>
      <c r="Q7" s="764" t="s">
        <v>103</v>
      </c>
      <c r="R7" s="765"/>
      <c r="S7" s="765"/>
    </row>
    <row r="8" spans="1:19" ht="21.75" customHeight="1">
      <c r="A8" s="763"/>
      <c r="B8" s="763"/>
      <c r="C8" s="765"/>
      <c r="D8" s="766" t="s">
        <v>109</v>
      </c>
      <c r="E8" s="766" t="s">
        <v>110</v>
      </c>
      <c r="F8" s="764"/>
      <c r="G8" s="764"/>
      <c r="H8" s="764"/>
      <c r="I8" s="764" t="s">
        <v>415</v>
      </c>
      <c r="J8" s="766" t="s">
        <v>7</v>
      </c>
      <c r="K8" s="766"/>
      <c r="L8" s="766"/>
      <c r="M8" s="766"/>
      <c r="N8" s="766"/>
      <c r="O8" s="766"/>
      <c r="P8" s="766"/>
      <c r="Q8" s="764"/>
      <c r="R8" s="765"/>
      <c r="S8" s="765"/>
    </row>
    <row r="9" spans="1:19" ht="84" customHeight="1">
      <c r="A9" s="763"/>
      <c r="B9" s="763"/>
      <c r="C9" s="765"/>
      <c r="D9" s="766"/>
      <c r="E9" s="766"/>
      <c r="F9" s="764"/>
      <c r="G9" s="764"/>
      <c r="H9" s="764"/>
      <c r="I9" s="764"/>
      <c r="J9" s="393" t="s">
        <v>111</v>
      </c>
      <c r="K9" s="393" t="s">
        <v>112</v>
      </c>
      <c r="L9" s="394" t="s">
        <v>100</v>
      </c>
      <c r="M9" s="394" t="s">
        <v>113</v>
      </c>
      <c r="N9" s="394" t="s">
        <v>101</v>
      </c>
      <c r="O9" s="394" t="s">
        <v>232</v>
      </c>
      <c r="P9" s="394" t="s">
        <v>102</v>
      </c>
      <c r="Q9" s="764"/>
      <c r="R9" s="765"/>
      <c r="S9" s="765"/>
    </row>
    <row r="10" spans="1:19" ht="15">
      <c r="A10" s="769" t="s">
        <v>6</v>
      </c>
      <c r="B10" s="770"/>
      <c r="C10" s="395">
        <v>1</v>
      </c>
      <c r="D10" s="395">
        <v>2</v>
      </c>
      <c r="E10" s="395">
        <v>3</v>
      </c>
      <c r="F10" s="395">
        <v>4</v>
      </c>
      <c r="G10" s="395">
        <v>5</v>
      </c>
      <c r="H10" s="395">
        <v>6</v>
      </c>
      <c r="I10" s="395">
        <v>7</v>
      </c>
      <c r="J10" s="395">
        <v>8</v>
      </c>
      <c r="K10" s="395">
        <v>9</v>
      </c>
      <c r="L10" s="395">
        <v>10</v>
      </c>
      <c r="M10" s="395">
        <v>11</v>
      </c>
      <c r="N10" s="395">
        <v>12</v>
      </c>
      <c r="O10" s="395">
        <v>13</v>
      </c>
      <c r="P10" s="395">
        <v>14</v>
      </c>
      <c r="Q10" s="395">
        <v>15</v>
      </c>
      <c r="R10" s="395">
        <v>16</v>
      </c>
      <c r="S10" s="396">
        <v>17</v>
      </c>
    </row>
    <row r="11" spans="1:19" s="421" customFormat="1" ht="22.5" customHeight="1">
      <c r="A11" s="771" t="s">
        <v>30</v>
      </c>
      <c r="B11" s="772"/>
      <c r="C11" s="419">
        <f>+C12+C18</f>
        <v>7410</v>
      </c>
      <c r="D11" s="419">
        <f>+D12+D18</f>
        <v>2266</v>
      </c>
      <c r="E11" s="419">
        <f>+E12+E18</f>
        <v>5144</v>
      </c>
      <c r="F11" s="419">
        <f>+F12+F18</f>
        <v>108</v>
      </c>
      <c r="G11" s="419">
        <f>+G12+G18</f>
        <v>0</v>
      </c>
      <c r="H11" s="419">
        <f>+H12+H18</f>
        <v>7302</v>
      </c>
      <c r="I11" s="419">
        <f>+I12+I18</f>
        <v>5719</v>
      </c>
      <c r="J11" s="419">
        <f>+J12+J18</f>
        <v>3966</v>
      </c>
      <c r="K11" s="419">
        <f>+K12+K18</f>
        <v>68</v>
      </c>
      <c r="L11" s="419">
        <f>+L12+L18</f>
        <v>1577</v>
      </c>
      <c r="M11" s="419">
        <f>+M12+M18</f>
        <v>49</v>
      </c>
      <c r="N11" s="419">
        <f>+N12+N18</f>
        <v>11</v>
      </c>
      <c r="O11" s="419">
        <f>+O12+O18</f>
        <v>0</v>
      </c>
      <c r="P11" s="419">
        <f>+P12+P18</f>
        <v>48</v>
      </c>
      <c r="Q11" s="419">
        <f>+Q12+Q18</f>
        <v>1583</v>
      </c>
      <c r="R11" s="451">
        <f>+Q11+P11+O11+N11+M11+L11</f>
        <v>3268</v>
      </c>
      <c r="S11" s="420">
        <f>+(J11+K11)/I11</f>
        <v>0.7053680713411435</v>
      </c>
    </row>
    <row r="12" spans="1:19" s="421" customFormat="1" ht="19.5" customHeight="1">
      <c r="A12" s="422" t="s">
        <v>0</v>
      </c>
      <c r="B12" s="423" t="s">
        <v>76</v>
      </c>
      <c r="C12" s="424">
        <f>+SUM(C13:C17)</f>
        <v>419</v>
      </c>
      <c r="D12" s="424">
        <f>+SUM(D13:D17)</f>
        <v>157</v>
      </c>
      <c r="E12" s="424">
        <f>+SUM(E13:E17)</f>
        <v>262</v>
      </c>
      <c r="F12" s="424">
        <f>+SUM(F13:F17)</f>
        <v>21</v>
      </c>
      <c r="G12" s="424">
        <f>+SUM(G13:G17)</f>
        <v>0</v>
      </c>
      <c r="H12" s="424">
        <f>+SUM(H13:H17)</f>
        <v>398</v>
      </c>
      <c r="I12" s="424">
        <f>+SUM(I13:I17)</f>
        <v>338</v>
      </c>
      <c r="J12" s="424">
        <f>+SUM(J13:J17)</f>
        <v>209</v>
      </c>
      <c r="K12" s="424">
        <f>+SUM(K13:K17)</f>
        <v>0</v>
      </c>
      <c r="L12" s="424">
        <f>+SUM(L13:L17)</f>
        <v>82</v>
      </c>
      <c r="M12" s="424">
        <f>+SUM(M13:M17)</f>
        <v>41</v>
      </c>
      <c r="N12" s="424">
        <f>+SUM(N13:N17)</f>
        <v>3</v>
      </c>
      <c r="O12" s="424">
        <f>+SUM(O13:O17)</f>
        <v>0</v>
      </c>
      <c r="P12" s="424">
        <f>+SUM(P13:P17)</f>
        <v>3</v>
      </c>
      <c r="Q12" s="424">
        <f>+SUM(Q13:Q17)</f>
        <v>60</v>
      </c>
      <c r="R12" s="451">
        <f>+Q12+P12+O12+N12+M12+L12</f>
        <v>189</v>
      </c>
      <c r="S12" s="420">
        <f aca="true" t="shared" si="0" ref="S12:S62">+(J12+K12)/I12</f>
        <v>0.6183431952662722</v>
      </c>
    </row>
    <row r="13" spans="1:19" s="421" customFormat="1" ht="19.5" customHeight="1">
      <c r="A13" s="425" t="s">
        <v>43</v>
      </c>
      <c r="B13" s="426" t="s">
        <v>478</v>
      </c>
      <c r="C13" s="427">
        <f>+SUM(D13:E13)</f>
        <v>49</v>
      </c>
      <c r="D13" s="427">
        <v>16</v>
      </c>
      <c r="E13" s="427">
        <v>33</v>
      </c>
      <c r="F13" s="427">
        <v>5</v>
      </c>
      <c r="G13" s="427"/>
      <c r="H13" s="427">
        <f>+SUM(I13+Q13)</f>
        <v>44</v>
      </c>
      <c r="I13" s="427">
        <f aca="true" t="shared" si="1" ref="I13:I56">+SUM(J13:P13)</f>
        <v>36</v>
      </c>
      <c r="J13" s="427">
        <v>30</v>
      </c>
      <c r="K13" s="427"/>
      <c r="L13" s="427">
        <v>5</v>
      </c>
      <c r="M13" s="427"/>
      <c r="N13" s="427"/>
      <c r="O13" s="427"/>
      <c r="P13" s="427">
        <v>1</v>
      </c>
      <c r="Q13" s="427">
        <v>8</v>
      </c>
      <c r="R13" s="451">
        <f aca="true" t="shared" si="2" ref="R13:R62">+Q13+P13+O13+N13+M13+L13</f>
        <v>14</v>
      </c>
      <c r="S13" s="420">
        <f t="shared" si="0"/>
        <v>0.8333333333333334</v>
      </c>
    </row>
    <row r="14" spans="1:19" s="421" customFormat="1" ht="19.5" customHeight="1">
      <c r="A14" s="425" t="s">
        <v>44</v>
      </c>
      <c r="B14" s="426" t="s">
        <v>424</v>
      </c>
      <c r="C14" s="427">
        <f aca="true" t="shared" si="3" ref="C14:C62">+SUM(D14:E14)</f>
        <v>75</v>
      </c>
      <c r="D14" s="427">
        <v>6</v>
      </c>
      <c r="E14" s="427">
        <v>69</v>
      </c>
      <c r="F14" s="427">
        <v>1</v>
      </c>
      <c r="G14" s="427"/>
      <c r="H14" s="427">
        <f aca="true" t="shared" si="4" ref="H14:H62">+SUM(I14+Q14)</f>
        <v>74</v>
      </c>
      <c r="I14" s="427">
        <f>+SUM(J14:P14)</f>
        <v>72</v>
      </c>
      <c r="J14" s="427">
        <v>64</v>
      </c>
      <c r="K14" s="427">
        <v>0</v>
      </c>
      <c r="L14" s="427">
        <v>6</v>
      </c>
      <c r="M14" s="427">
        <v>0</v>
      </c>
      <c r="N14" s="427">
        <v>1</v>
      </c>
      <c r="O14" s="427">
        <v>0</v>
      </c>
      <c r="P14" s="427">
        <v>1</v>
      </c>
      <c r="Q14" s="427">
        <v>2</v>
      </c>
      <c r="R14" s="451">
        <f t="shared" si="2"/>
        <v>10</v>
      </c>
      <c r="S14" s="420">
        <f>+(J14+K14)/I14</f>
        <v>0.8888888888888888</v>
      </c>
    </row>
    <row r="15" spans="1:19" s="421" customFormat="1" ht="19.5" customHeight="1">
      <c r="A15" s="425" t="s">
        <v>45</v>
      </c>
      <c r="B15" s="426" t="s">
        <v>425</v>
      </c>
      <c r="C15" s="427">
        <f t="shared" si="3"/>
        <v>108</v>
      </c>
      <c r="D15" s="427">
        <v>30</v>
      </c>
      <c r="E15" s="427">
        <v>78</v>
      </c>
      <c r="F15" s="427">
        <v>15</v>
      </c>
      <c r="G15" s="427">
        <v>0</v>
      </c>
      <c r="H15" s="427">
        <f t="shared" si="4"/>
        <v>93</v>
      </c>
      <c r="I15" s="427">
        <f t="shared" si="1"/>
        <v>79</v>
      </c>
      <c r="J15" s="427">
        <v>53</v>
      </c>
      <c r="K15" s="427">
        <v>0</v>
      </c>
      <c r="L15" s="427">
        <v>25</v>
      </c>
      <c r="M15" s="427">
        <v>0</v>
      </c>
      <c r="N15" s="427">
        <v>1</v>
      </c>
      <c r="O15" s="427">
        <v>0</v>
      </c>
      <c r="P15" s="427">
        <v>0</v>
      </c>
      <c r="Q15" s="427">
        <v>14</v>
      </c>
      <c r="R15" s="451">
        <f t="shared" si="2"/>
        <v>40</v>
      </c>
      <c r="S15" s="420">
        <f t="shared" si="0"/>
        <v>0.6708860759493671</v>
      </c>
    </row>
    <row r="16" spans="1:19" s="421" customFormat="1" ht="19.5" customHeight="1">
      <c r="A16" s="425" t="s">
        <v>54</v>
      </c>
      <c r="B16" s="426" t="s">
        <v>479</v>
      </c>
      <c r="C16" s="427">
        <f>+SUM(D16:E16)</f>
        <v>100</v>
      </c>
      <c r="D16" s="443">
        <v>54</v>
      </c>
      <c r="E16" s="443">
        <v>46</v>
      </c>
      <c r="F16" s="443">
        <v>0</v>
      </c>
      <c r="G16" s="443">
        <v>0</v>
      </c>
      <c r="H16" s="427">
        <f>+SUM(I16+Q16)</f>
        <v>100</v>
      </c>
      <c r="I16" s="427">
        <f>+SUM(J16:P16)</f>
        <v>81</v>
      </c>
      <c r="J16" s="443">
        <v>43</v>
      </c>
      <c r="K16" s="443">
        <v>0</v>
      </c>
      <c r="L16" s="443">
        <v>22</v>
      </c>
      <c r="M16" s="443">
        <v>15</v>
      </c>
      <c r="N16" s="443">
        <v>0</v>
      </c>
      <c r="O16" s="443">
        <v>0</v>
      </c>
      <c r="P16" s="443">
        <v>1</v>
      </c>
      <c r="Q16" s="427">
        <v>19</v>
      </c>
      <c r="R16" s="451">
        <v>57</v>
      </c>
      <c r="S16" s="420">
        <f>+(J16+K16)/I16</f>
        <v>0.5308641975308642</v>
      </c>
    </row>
    <row r="17" spans="1:19" s="421" customFormat="1" ht="19.5" customHeight="1">
      <c r="A17" s="425" t="s">
        <v>55</v>
      </c>
      <c r="B17" s="426" t="s">
        <v>426</v>
      </c>
      <c r="C17" s="427">
        <f t="shared" si="3"/>
        <v>87</v>
      </c>
      <c r="D17" s="427">
        <v>51</v>
      </c>
      <c r="E17" s="427">
        <v>36</v>
      </c>
      <c r="F17" s="427">
        <v>0</v>
      </c>
      <c r="G17" s="427">
        <v>0</v>
      </c>
      <c r="H17" s="427">
        <f t="shared" si="4"/>
        <v>87</v>
      </c>
      <c r="I17" s="427">
        <f t="shared" si="1"/>
        <v>70</v>
      </c>
      <c r="J17" s="427">
        <v>19</v>
      </c>
      <c r="K17" s="427">
        <v>0</v>
      </c>
      <c r="L17" s="427">
        <v>24</v>
      </c>
      <c r="M17" s="427">
        <v>26</v>
      </c>
      <c r="N17" s="427">
        <v>1</v>
      </c>
      <c r="O17" s="427">
        <v>0</v>
      </c>
      <c r="P17" s="427">
        <v>0</v>
      </c>
      <c r="Q17" s="427">
        <v>17</v>
      </c>
      <c r="R17" s="451">
        <f t="shared" si="2"/>
        <v>68</v>
      </c>
      <c r="S17" s="420">
        <f t="shared" si="0"/>
        <v>0.2714285714285714</v>
      </c>
    </row>
    <row r="18" spans="1:19" s="421" customFormat="1" ht="19.5" customHeight="1">
      <c r="A18" s="422" t="s">
        <v>1</v>
      </c>
      <c r="B18" s="423" t="s">
        <v>17</v>
      </c>
      <c r="C18" s="427">
        <f>+C19+C27+C32+C37+C43+C49+C53+C58</f>
        <v>6991</v>
      </c>
      <c r="D18" s="427">
        <f aca="true" t="shared" si="5" ref="D18:Q18">+D19+D27+D32+D37+D43+D49+D53+D58</f>
        <v>2109</v>
      </c>
      <c r="E18" s="427">
        <f t="shared" si="5"/>
        <v>4882</v>
      </c>
      <c r="F18" s="427">
        <f t="shared" si="5"/>
        <v>87</v>
      </c>
      <c r="G18" s="427">
        <f t="shared" si="5"/>
        <v>0</v>
      </c>
      <c r="H18" s="427">
        <f t="shared" si="5"/>
        <v>6904</v>
      </c>
      <c r="I18" s="427">
        <f t="shared" si="1"/>
        <v>5381</v>
      </c>
      <c r="J18" s="427">
        <f t="shared" si="5"/>
        <v>3757</v>
      </c>
      <c r="K18" s="427">
        <f t="shared" si="5"/>
        <v>68</v>
      </c>
      <c r="L18" s="427">
        <f t="shared" si="5"/>
        <v>1495</v>
      </c>
      <c r="M18" s="427">
        <f t="shared" si="5"/>
        <v>8</v>
      </c>
      <c r="N18" s="427">
        <f t="shared" si="5"/>
        <v>8</v>
      </c>
      <c r="O18" s="427">
        <f t="shared" si="5"/>
        <v>0</v>
      </c>
      <c r="P18" s="427">
        <f t="shared" si="5"/>
        <v>45</v>
      </c>
      <c r="Q18" s="427">
        <f t="shared" si="5"/>
        <v>1523</v>
      </c>
      <c r="R18" s="451">
        <f t="shared" si="2"/>
        <v>3079</v>
      </c>
      <c r="S18" s="420">
        <f t="shared" si="0"/>
        <v>0.7108344173945363</v>
      </c>
    </row>
    <row r="19" spans="1:19" s="431" customFormat="1" ht="19.5" customHeight="1">
      <c r="A19" s="429">
        <v>1</v>
      </c>
      <c r="B19" s="430" t="s">
        <v>427</v>
      </c>
      <c r="C19" s="424">
        <f>+SUM(C20:C26)</f>
        <v>1197</v>
      </c>
      <c r="D19" s="424">
        <f>+SUM(D20:D26)</f>
        <v>428</v>
      </c>
      <c r="E19" s="424">
        <f aca="true" t="shared" si="6" ref="E19:P19">+SUM(E20:E26)</f>
        <v>769</v>
      </c>
      <c r="F19" s="424">
        <f t="shared" si="6"/>
        <v>22</v>
      </c>
      <c r="G19" s="424">
        <f t="shared" si="6"/>
        <v>0</v>
      </c>
      <c r="H19" s="424">
        <f t="shared" si="6"/>
        <v>1175</v>
      </c>
      <c r="I19" s="427">
        <f t="shared" si="1"/>
        <v>929</v>
      </c>
      <c r="J19" s="424">
        <f t="shared" si="6"/>
        <v>530</v>
      </c>
      <c r="K19" s="424">
        <f t="shared" si="6"/>
        <v>3</v>
      </c>
      <c r="L19" s="424">
        <f t="shared" si="6"/>
        <v>372</v>
      </c>
      <c r="M19" s="424">
        <f t="shared" si="6"/>
        <v>1</v>
      </c>
      <c r="N19" s="424">
        <f t="shared" si="6"/>
        <v>2</v>
      </c>
      <c r="O19" s="424">
        <f t="shared" si="6"/>
        <v>0</v>
      </c>
      <c r="P19" s="424">
        <f t="shared" si="6"/>
        <v>21</v>
      </c>
      <c r="Q19" s="424">
        <f>+SUM(Q20:Q26)</f>
        <v>246</v>
      </c>
      <c r="R19" s="451">
        <f t="shared" si="2"/>
        <v>642</v>
      </c>
      <c r="S19" s="420">
        <f t="shared" si="0"/>
        <v>0.573735199138859</v>
      </c>
    </row>
    <row r="20" spans="1:19" s="435" customFormat="1" ht="19.5" customHeight="1">
      <c r="A20" s="432">
        <v>1</v>
      </c>
      <c r="B20" s="433" t="s">
        <v>428</v>
      </c>
      <c r="C20" s="427">
        <f t="shared" si="3"/>
        <v>271</v>
      </c>
      <c r="D20" s="434">
        <v>79</v>
      </c>
      <c r="E20" s="434">
        <v>192</v>
      </c>
      <c r="F20" s="434">
        <v>4</v>
      </c>
      <c r="G20" s="434">
        <v>0</v>
      </c>
      <c r="H20" s="427">
        <f t="shared" si="4"/>
        <v>267</v>
      </c>
      <c r="I20" s="427">
        <f t="shared" si="1"/>
        <v>222</v>
      </c>
      <c r="J20" s="434">
        <v>147</v>
      </c>
      <c r="K20" s="434">
        <v>0</v>
      </c>
      <c r="L20" s="434">
        <v>74</v>
      </c>
      <c r="M20" s="434">
        <v>0</v>
      </c>
      <c r="N20" s="434">
        <v>1</v>
      </c>
      <c r="O20" s="434">
        <v>0</v>
      </c>
      <c r="P20" s="434">
        <v>0</v>
      </c>
      <c r="Q20" s="434">
        <v>45</v>
      </c>
      <c r="R20" s="451">
        <f t="shared" si="2"/>
        <v>120</v>
      </c>
      <c r="S20" s="420">
        <f t="shared" si="0"/>
        <v>0.6621621621621622</v>
      </c>
    </row>
    <row r="21" spans="1:19" s="435" customFormat="1" ht="19.5" customHeight="1">
      <c r="A21" s="432">
        <v>2</v>
      </c>
      <c r="B21" s="433" t="s">
        <v>429</v>
      </c>
      <c r="C21" s="427">
        <f t="shared" si="3"/>
        <v>132</v>
      </c>
      <c r="D21" s="434">
        <v>86</v>
      </c>
      <c r="E21" s="434">
        <v>46</v>
      </c>
      <c r="F21" s="434">
        <v>2</v>
      </c>
      <c r="G21" s="434">
        <v>0</v>
      </c>
      <c r="H21" s="427">
        <f t="shared" si="4"/>
        <v>130</v>
      </c>
      <c r="I21" s="427">
        <f t="shared" si="1"/>
        <v>92</v>
      </c>
      <c r="J21" s="434">
        <v>20</v>
      </c>
      <c r="K21" s="434">
        <v>0</v>
      </c>
      <c r="L21" s="434">
        <v>58</v>
      </c>
      <c r="M21" s="434">
        <v>0</v>
      </c>
      <c r="N21" s="434">
        <v>0</v>
      </c>
      <c r="O21" s="434">
        <v>0</v>
      </c>
      <c r="P21" s="434">
        <v>14</v>
      </c>
      <c r="Q21" s="434">
        <v>38</v>
      </c>
      <c r="R21" s="451">
        <f t="shared" si="2"/>
        <v>110</v>
      </c>
      <c r="S21" s="420">
        <f t="shared" si="0"/>
        <v>0.21739130434782608</v>
      </c>
    </row>
    <row r="22" spans="1:19" s="435" customFormat="1" ht="19.5" customHeight="1">
      <c r="A22" s="432">
        <v>3</v>
      </c>
      <c r="B22" s="433" t="s">
        <v>430</v>
      </c>
      <c r="C22" s="427">
        <f t="shared" si="3"/>
        <v>142</v>
      </c>
      <c r="D22" s="434">
        <v>24</v>
      </c>
      <c r="E22" s="434">
        <v>118</v>
      </c>
      <c r="F22" s="434">
        <v>5</v>
      </c>
      <c r="G22" s="434">
        <v>0</v>
      </c>
      <c r="H22" s="427">
        <f t="shared" si="4"/>
        <v>137</v>
      </c>
      <c r="I22" s="427">
        <f t="shared" si="1"/>
        <v>118</v>
      </c>
      <c r="J22" s="434">
        <v>69</v>
      </c>
      <c r="K22" s="434">
        <v>0</v>
      </c>
      <c r="L22" s="434">
        <v>48</v>
      </c>
      <c r="M22" s="434">
        <v>0</v>
      </c>
      <c r="N22" s="434">
        <v>1</v>
      </c>
      <c r="O22" s="434">
        <v>0</v>
      </c>
      <c r="P22" s="434">
        <v>0</v>
      </c>
      <c r="Q22" s="434">
        <v>19</v>
      </c>
      <c r="R22" s="451">
        <f t="shared" si="2"/>
        <v>68</v>
      </c>
      <c r="S22" s="420">
        <f t="shared" si="0"/>
        <v>0.5847457627118644</v>
      </c>
    </row>
    <row r="23" spans="1:19" s="435" customFormat="1" ht="19.5" customHeight="1">
      <c r="A23" s="432">
        <v>4</v>
      </c>
      <c r="B23" s="433" t="s">
        <v>431</v>
      </c>
      <c r="C23" s="427">
        <f t="shared" si="3"/>
        <v>170</v>
      </c>
      <c r="D23" s="434">
        <v>64</v>
      </c>
      <c r="E23" s="434">
        <v>106</v>
      </c>
      <c r="F23" s="434">
        <v>0</v>
      </c>
      <c r="G23" s="434">
        <v>0</v>
      </c>
      <c r="H23" s="427">
        <f t="shared" si="4"/>
        <v>170</v>
      </c>
      <c r="I23" s="427">
        <f t="shared" si="1"/>
        <v>129</v>
      </c>
      <c r="J23" s="434">
        <v>75</v>
      </c>
      <c r="K23" s="434">
        <v>3</v>
      </c>
      <c r="L23" s="434">
        <v>47</v>
      </c>
      <c r="M23" s="434">
        <v>0</v>
      </c>
      <c r="N23" s="434">
        <v>0</v>
      </c>
      <c r="O23" s="434">
        <v>0</v>
      </c>
      <c r="P23" s="434">
        <v>4</v>
      </c>
      <c r="Q23" s="434">
        <v>41</v>
      </c>
      <c r="R23" s="451">
        <f t="shared" si="2"/>
        <v>92</v>
      </c>
      <c r="S23" s="420">
        <f t="shared" si="0"/>
        <v>0.6046511627906976</v>
      </c>
    </row>
    <row r="24" spans="1:19" s="435" customFormat="1" ht="19.5" customHeight="1">
      <c r="A24" s="432">
        <v>5</v>
      </c>
      <c r="B24" s="433" t="s">
        <v>432</v>
      </c>
      <c r="C24" s="427">
        <f t="shared" si="3"/>
        <v>107</v>
      </c>
      <c r="D24" s="434">
        <v>54</v>
      </c>
      <c r="E24" s="434">
        <v>53</v>
      </c>
      <c r="F24" s="434">
        <v>1</v>
      </c>
      <c r="G24" s="434">
        <v>0</v>
      </c>
      <c r="H24" s="427">
        <f t="shared" si="4"/>
        <v>106</v>
      </c>
      <c r="I24" s="427">
        <f t="shared" si="1"/>
        <v>79</v>
      </c>
      <c r="J24" s="434">
        <v>40</v>
      </c>
      <c r="K24" s="434">
        <v>0</v>
      </c>
      <c r="L24" s="434">
        <v>38</v>
      </c>
      <c r="M24" s="434">
        <v>0</v>
      </c>
      <c r="N24" s="434">
        <v>0</v>
      </c>
      <c r="O24" s="434">
        <v>0</v>
      </c>
      <c r="P24" s="434">
        <v>1</v>
      </c>
      <c r="Q24" s="434">
        <v>27</v>
      </c>
      <c r="R24" s="451">
        <f t="shared" si="2"/>
        <v>66</v>
      </c>
      <c r="S24" s="420">
        <f t="shared" si="0"/>
        <v>0.5063291139240507</v>
      </c>
    </row>
    <row r="25" spans="1:19" s="435" customFormat="1" ht="19.5" customHeight="1">
      <c r="A25" s="432">
        <v>6</v>
      </c>
      <c r="B25" s="433" t="s">
        <v>433</v>
      </c>
      <c r="C25" s="427">
        <f t="shared" si="3"/>
        <v>228</v>
      </c>
      <c r="D25" s="434">
        <v>81</v>
      </c>
      <c r="E25" s="434">
        <v>147</v>
      </c>
      <c r="F25" s="434">
        <v>6</v>
      </c>
      <c r="G25" s="434">
        <v>0</v>
      </c>
      <c r="H25" s="427">
        <f t="shared" si="4"/>
        <v>222</v>
      </c>
      <c r="I25" s="427">
        <f t="shared" si="1"/>
        <v>184</v>
      </c>
      <c r="J25" s="434">
        <v>104</v>
      </c>
      <c r="K25" s="434">
        <v>0</v>
      </c>
      <c r="L25" s="434">
        <v>80</v>
      </c>
      <c r="M25" s="434">
        <v>0</v>
      </c>
      <c r="N25" s="434">
        <v>0</v>
      </c>
      <c r="O25" s="434">
        <v>0</v>
      </c>
      <c r="P25" s="434">
        <v>0</v>
      </c>
      <c r="Q25" s="434">
        <v>38</v>
      </c>
      <c r="R25" s="451">
        <f t="shared" si="2"/>
        <v>118</v>
      </c>
      <c r="S25" s="420">
        <f t="shared" si="0"/>
        <v>0.5652173913043478</v>
      </c>
    </row>
    <row r="26" spans="1:19" s="435" customFormat="1" ht="19.5" customHeight="1">
      <c r="A26" s="432">
        <v>7</v>
      </c>
      <c r="B26" s="433" t="s">
        <v>434</v>
      </c>
      <c r="C26" s="427">
        <f t="shared" si="3"/>
        <v>147</v>
      </c>
      <c r="D26" s="434">
        <v>40</v>
      </c>
      <c r="E26" s="434">
        <v>107</v>
      </c>
      <c r="F26" s="434">
        <v>4</v>
      </c>
      <c r="G26" s="434">
        <v>0</v>
      </c>
      <c r="H26" s="427">
        <f t="shared" si="4"/>
        <v>143</v>
      </c>
      <c r="I26" s="427">
        <f t="shared" si="1"/>
        <v>105</v>
      </c>
      <c r="J26" s="434">
        <v>75</v>
      </c>
      <c r="K26" s="434">
        <v>0</v>
      </c>
      <c r="L26" s="434">
        <v>27</v>
      </c>
      <c r="M26" s="434">
        <v>1</v>
      </c>
      <c r="N26" s="434">
        <v>0</v>
      </c>
      <c r="O26" s="434">
        <v>0</v>
      </c>
      <c r="P26" s="434">
        <v>2</v>
      </c>
      <c r="Q26" s="434">
        <v>38</v>
      </c>
      <c r="R26" s="451">
        <f t="shared" si="2"/>
        <v>68</v>
      </c>
      <c r="S26" s="420">
        <f t="shared" si="0"/>
        <v>0.7142857142857143</v>
      </c>
    </row>
    <row r="27" spans="1:19" s="431" customFormat="1" ht="19.5" customHeight="1">
      <c r="A27" s="429">
        <v>2</v>
      </c>
      <c r="B27" s="430" t="s">
        <v>435</v>
      </c>
      <c r="C27" s="424">
        <f>+SUM(C28:C31)</f>
        <v>799</v>
      </c>
      <c r="D27" s="424">
        <f aca="true" t="shared" si="7" ref="D27:Q27">+SUM(D28:D31)</f>
        <v>267</v>
      </c>
      <c r="E27" s="424">
        <f t="shared" si="7"/>
        <v>532</v>
      </c>
      <c r="F27" s="424">
        <f t="shared" si="7"/>
        <v>20</v>
      </c>
      <c r="G27" s="424">
        <f t="shared" si="7"/>
        <v>0</v>
      </c>
      <c r="H27" s="424">
        <f t="shared" si="7"/>
        <v>779</v>
      </c>
      <c r="I27" s="427">
        <f t="shared" si="1"/>
        <v>623</v>
      </c>
      <c r="J27" s="424">
        <f t="shared" si="7"/>
        <v>430</v>
      </c>
      <c r="K27" s="424">
        <f t="shared" si="7"/>
        <v>1</v>
      </c>
      <c r="L27" s="424">
        <f t="shared" si="7"/>
        <v>189</v>
      </c>
      <c r="M27" s="424">
        <f t="shared" si="7"/>
        <v>0</v>
      </c>
      <c r="N27" s="424">
        <f t="shared" si="7"/>
        <v>1</v>
      </c>
      <c r="O27" s="424">
        <f t="shared" si="7"/>
        <v>0</v>
      </c>
      <c r="P27" s="424">
        <f t="shared" si="7"/>
        <v>2</v>
      </c>
      <c r="Q27" s="424">
        <f t="shared" si="7"/>
        <v>156</v>
      </c>
      <c r="R27" s="451">
        <f t="shared" si="2"/>
        <v>348</v>
      </c>
      <c r="S27" s="420">
        <f t="shared" si="0"/>
        <v>0.6918138041733547</v>
      </c>
    </row>
    <row r="28" spans="1:19" s="435" customFormat="1" ht="19.5" customHeight="1">
      <c r="A28" s="432">
        <v>1</v>
      </c>
      <c r="B28" s="433" t="s">
        <v>436</v>
      </c>
      <c r="C28" s="427">
        <f t="shared" si="3"/>
        <v>224</v>
      </c>
      <c r="D28" s="434">
        <v>91</v>
      </c>
      <c r="E28" s="434">
        <v>133</v>
      </c>
      <c r="F28" s="434">
        <v>0</v>
      </c>
      <c r="G28" s="434"/>
      <c r="H28" s="427">
        <f t="shared" si="4"/>
        <v>224</v>
      </c>
      <c r="I28" s="427">
        <f t="shared" si="1"/>
        <v>175</v>
      </c>
      <c r="J28" s="434">
        <v>117</v>
      </c>
      <c r="K28" s="434">
        <v>1</v>
      </c>
      <c r="L28" s="434">
        <v>57</v>
      </c>
      <c r="M28" s="434">
        <v>0</v>
      </c>
      <c r="N28" s="434">
        <v>0</v>
      </c>
      <c r="O28" s="434">
        <v>0</v>
      </c>
      <c r="P28" s="434">
        <v>0</v>
      </c>
      <c r="Q28" s="434">
        <v>49</v>
      </c>
      <c r="R28" s="451">
        <f t="shared" si="2"/>
        <v>106</v>
      </c>
      <c r="S28" s="420">
        <f t="shared" si="0"/>
        <v>0.6742857142857143</v>
      </c>
    </row>
    <row r="29" spans="1:19" s="435" customFormat="1" ht="19.5" customHeight="1">
      <c r="A29" s="432">
        <v>2</v>
      </c>
      <c r="B29" s="433" t="s">
        <v>474</v>
      </c>
      <c r="C29" s="427">
        <f t="shared" si="3"/>
        <v>185</v>
      </c>
      <c r="D29" s="434">
        <v>65</v>
      </c>
      <c r="E29" s="434">
        <v>120</v>
      </c>
      <c r="F29" s="434">
        <v>1</v>
      </c>
      <c r="G29" s="434"/>
      <c r="H29" s="427">
        <f t="shared" si="4"/>
        <v>184</v>
      </c>
      <c r="I29" s="427">
        <f t="shared" si="1"/>
        <v>148</v>
      </c>
      <c r="J29" s="434">
        <v>96</v>
      </c>
      <c r="K29" s="434">
        <v>0</v>
      </c>
      <c r="L29" s="434">
        <v>50</v>
      </c>
      <c r="M29" s="434">
        <v>0</v>
      </c>
      <c r="N29" s="434">
        <v>0</v>
      </c>
      <c r="O29" s="434">
        <v>0</v>
      </c>
      <c r="P29" s="434">
        <v>2</v>
      </c>
      <c r="Q29" s="434">
        <v>36</v>
      </c>
      <c r="R29" s="451">
        <f t="shared" si="2"/>
        <v>88</v>
      </c>
      <c r="S29" s="420">
        <f t="shared" si="0"/>
        <v>0.6486486486486487</v>
      </c>
    </row>
    <row r="30" spans="1:19" s="435" customFormat="1" ht="19.5" customHeight="1">
      <c r="A30" s="432">
        <v>3</v>
      </c>
      <c r="B30" s="433" t="s">
        <v>437</v>
      </c>
      <c r="C30" s="427">
        <f t="shared" si="3"/>
        <v>218</v>
      </c>
      <c r="D30" s="434">
        <v>53</v>
      </c>
      <c r="E30" s="434">
        <v>165</v>
      </c>
      <c r="F30" s="434">
        <v>16</v>
      </c>
      <c r="G30" s="434"/>
      <c r="H30" s="427">
        <f t="shared" si="4"/>
        <v>202</v>
      </c>
      <c r="I30" s="427">
        <f t="shared" si="1"/>
        <v>176</v>
      </c>
      <c r="J30" s="434">
        <v>116</v>
      </c>
      <c r="K30" s="434">
        <v>0</v>
      </c>
      <c r="L30" s="434">
        <v>60</v>
      </c>
      <c r="M30" s="434">
        <v>0</v>
      </c>
      <c r="N30" s="434">
        <v>0</v>
      </c>
      <c r="O30" s="434">
        <v>0</v>
      </c>
      <c r="P30" s="434">
        <v>0</v>
      </c>
      <c r="Q30" s="434">
        <v>26</v>
      </c>
      <c r="R30" s="451">
        <f t="shared" si="2"/>
        <v>86</v>
      </c>
      <c r="S30" s="420">
        <f t="shared" si="0"/>
        <v>0.6590909090909091</v>
      </c>
    </row>
    <row r="31" spans="1:19" s="435" customFormat="1" ht="19.5" customHeight="1">
      <c r="A31" s="432">
        <v>4</v>
      </c>
      <c r="B31" s="433" t="s">
        <v>475</v>
      </c>
      <c r="C31" s="427">
        <f t="shared" si="3"/>
        <v>172</v>
      </c>
      <c r="D31" s="434">
        <v>58</v>
      </c>
      <c r="E31" s="434">
        <v>114</v>
      </c>
      <c r="F31" s="434">
        <v>3</v>
      </c>
      <c r="G31" s="434"/>
      <c r="H31" s="427">
        <f t="shared" si="4"/>
        <v>169</v>
      </c>
      <c r="I31" s="427">
        <f t="shared" si="1"/>
        <v>124</v>
      </c>
      <c r="J31" s="434">
        <v>101</v>
      </c>
      <c r="K31" s="434">
        <v>0</v>
      </c>
      <c r="L31" s="434">
        <v>22</v>
      </c>
      <c r="M31" s="434">
        <v>0</v>
      </c>
      <c r="N31" s="434">
        <v>1</v>
      </c>
      <c r="O31" s="434">
        <v>0</v>
      </c>
      <c r="P31" s="434">
        <v>0</v>
      </c>
      <c r="Q31" s="434">
        <v>45</v>
      </c>
      <c r="R31" s="451">
        <f t="shared" si="2"/>
        <v>68</v>
      </c>
      <c r="S31" s="420">
        <f t="shared" si="0"/>
        <v>0.8145161290322581</v>
      </c>
    </row>
    <row r="32" spans="1:19" s="431" customFormat="1" ht="19.5" customHeight="1">
      <c r="A32" s="429">
        <v>3</v>
      </c>
      <c r="B32" s="430" t="s">
        <v>438</v>
      </c>
      <c r="C32" s="424">
        <f>+SUM(C33:C36)</f>
        <v>735</v>
      </c>
      <c r="D32" s="424">
        <f aca="true" t="shared" si="8" ref="D32:Q32">+SUM(D33:D36)</f>
        <v>349</v>
      </c>
      <c r="E32" s="424">
        <f t="shared" si="8"/>
        <v>386</v>
      </c>
      <c r="F32" s="424">
        <f t="shared" si="8"/>
        <v>14</v>
      </c>
      <c r="G32" s="424">
        <f t="shared" si="8"/>
        <v>0</v>
      </c>
      <c r="H32" s="424">
        <f t="shared" si="8"/>
        <v>721</v>
      </c>
      <c r="I32" s="427">
        <f t="shared" si="1"/>
        <v>467</v>
      </c>
      <c r="J32" s="424">
        <f t="shared" si="8"/>
        <v>288</v>
      </c>
      <c r="K32" s="424">
        <f t="shared" si="8"/>
        <v>24</v>
      </c>
      <c r="L32" s="424">
        <f t="shared" si="8"/>
        <v>155</v>
      </c>
      <c r="M32" s="424">
        <f t="shared" si="8"/>
        <v>0</v>
      </c>
      <c r="N32" s="424">
        <f t="shared" si="8"/>
        <v>0</v>
      </c>
      <c r="O32" s="424">
        <f t="shared" si="8"/>
        <v>0</v>
      </c>
      <c r="P32" s="424">
        <f t="shared" si="8"/>
        <v>0</v>
      </c>
      <c r="Q32" s="424">
        <f t="shared" si="8"/>
        <v>254</v>
      </c>
      <c r="R32" s="451">
        <f t="shared" si="2"/>
        <v>409</v>
      </c>
      <c r="S32" s="420">
        <f t="shared" si="0"/>
        <v>0.6680942184154176</v>
      </c>
    </row>
    <row r="33" spans="1:19" s="435" customFormat="1" ht="19.5" customHeight="1">
      <c r="A33" s="432">
        <v>1</v>
      </c>
      <c r="B33" s="433" t="s">
        <v>439</v>
      </c>
      <c r="C33" s="427">
        <f t="shared" si="3"/>
        <v>118</v>
      </c>
      <c r="D33" s="434">
        <v>50</v>
      </c>
      <c r="E33" s="434">
        <v>68</v>
      </c>
      <c r="F33" s="436">
        <v>1</v>
      </c>
      <c r="G33" s="434">
        <v>0</v>
      </c>
      <c r="H33" s="427">
        <f t="shared" si="4"/>
        <v>117</v>
      </c>
      <c r="I33" s="427">
        <f t="shared" si="1"/>
        <v>102</v>
      </c>
      <c r="J33" s="434">
        <v>54</v>
      </c>
      <c r="K33" s="434">
        <v>4</v>
      </c>
      <c r="L33" s="434">
        <v>44</v>
      </c>
      <c r="M33" s="434">
        <v>0</v>
      </c>
      <c r="N33" s="436">
        <v>0</v>
      </c>
      <c r="O33" s="434">
        <v>0</v>
      </c>
      <c r="P33" s="434">
        <v>0</v>
      </c>
      <c r="Q33" s="434">
        <v>15</v>
      </c>
      <c r="R33" s="451">
        <f t="shared" si="2"/>
        <v>59</v>
      </c>
      <c r="S33" s="420">
        <f t="shared" si="0"/>
        <v>0.5686274509803921</v>
      </c>
    </row>
    <row r="34" spans="1:19" s="435" customFormat="1" ht="19.5" customHeight="1">
      <c r="A34" s="432">
        <v>2</v>
      </c>
      <c r="B34" s="433" t="s">
        <v>440</v>
      </c>
      <c r="C34" s="427">
        <f t="shared" si="3"/>
        <v>222</v>
      </c>
      <c r="D34" s="434">
        <v>85</v>
      </c>
      <c r="E34" s="434">
        <v>137</v>
      </c>
      <c r="F34" s="436">
        <v>9</v>
      </c>
      <c r="G34" s="434">
        <v>0</v>
      </c>
      <c r="H34" s="427">
        <f t="shared" si="4"/>
        <v>213</v>
      </c>
      <c r="I34" s="427">
        <f t="shared" si="1"/>
        <v>155</v>
      </c>
      <c r="J34" s="434">
        <v>111</v>
      </c>
      <c r="K34" s="434">
        <v>6</v>
      </c>
      <c r="L34" s="434">
        <v>38</v>
      </c>
      <c r="M34" s="434">
        <v>0</v>
      </c>
      <c r="N34" s="436">
        <v>0</v>
      </c>
      <c r="O34" s="434">
        <v>0</v>
      </c>
      <c r="P34" s="434">
        <v>0</v>
      </c>
      <c r="Q34" s="434">
        <v>58</v>
      </c>
      <c r="R34" s="451">
        <f t="shared" si="2"/>
        <v>96</v>
      </c>
      <c r="S34" s="420">
        <f t="shared" si="0"/>
        <v>0.7548387096774194</v>
      </c>
    </row>
    <row r="35" spans="1:19" s="435" customFormat="1" ht="19.5" customHeight="1">
      <c r="A35" s="432">
        <v>3</v>
      </c>
      <c r="B35" s="433" t="s">
        <v>441</v>
      </c>
      <c r="C35" s="427">
        <f t="shared" si="3"/>
        <v>109</v>
      </c>
      <c r="D35" s="434">
        <v>45</v>
      </c>
      <c r="E35" s="434">
        <v>64</v>
      </c>
      <c r="F35" s="436">
        <v>2</v>
      </c>
      <c r="G35" s="434">
        <v>0</v>
      </c>
      <c r="H35" s="427">
        <f t="shared" si="4"/>
        <v>107</v>
      </c>
      <c r="I35" s="427">
        <f t="shared" si="1"/>
        <v>82</v>
      </c>
      <c r="J35" s="434">
        <v>55</v>
      </c>
      <c r="K35" s="434">
        <v>6</v>
      </c>
      <c r="L35" s="434">
        <v>21</v>
      </c>
      <c r="M35" s="434">
        <v>0</v>
      </c>
      <c r="N35" s="436">
        <v>0</v>
      </c>
      <c r="O35" s="434">
        <v>0</v>
      </c>
      <c r="P35" s="434">
        <v>0</v>
      </c>
      <c r="Q35" s="434">
        <v>25</v>
      </c>
      <c r="R35" s="451">
        <f t="shared" si="2"/>
        <v>46</v>
      </c>
      <c r="S35" s="420">
        <f t="shared" si="0"/>
        <v>0.7439024390243902</v>
      </c>
    </row>
    <row r="36" spans="1:19" s="435" customFormat="1" ht="19.5" customHeight="1">
      <c r="A36" s="432">
        <v>4</v>
      </c>
      <c r="B36" s="433" t="s">
        <v>442</v>
      </c>
      <c r="C36" s="427">
        <f t="shared" si="3"/>
        <v>286</v>
      </c>
      <c r="D36" s="434">
        <v>169</v>
      </c>
      <c r="E36" s="434">
        <v>117</v>
      </c>
      <c r="F36" s="436">
        <v>2</v>
      </c>
      <c r="G36" s="434">
        <v>0</v>
      </c>
      <c r="H36" s="427">
        <f t="shared" si="4"/>
        <v>284</v>
      </c>
      <c r="I36" s="427">
        <f t="shared" si="1"/>
        <v>128</v>
      </c>
      <c r="J36" s="434">
        <v>68</v>
      </c>
      <c r="K36" s="434">
        <v>8</v>
      </c>
      <c r="L36" s="434">
        <v>52</v>
      </c>
      <c r="M36" s="434">
        <v>0</v>
      </c>
      <c r="N36" s="436">
        <v>0</v>
      </c>
      <c r="O36" s="434">
        <v>0</v>
      </c>
      <c r="P36" s="434">
        <v>0</v>
      </c>
      <c r="Q36" s="434">
        <v>156</v>
      </c>
      <c r="R36" s="451">
        <f t="shared" si="2"/>
        <v>208</v>
      </c>
      <c r="S36" s="420">
        <f t="shared" si="0"/>
        <v>0.59375</v>
      </c>
    </row>
    <row r="37" spans="1:19" s="431" customFormat="1" ht="19.5" customHeight="1">
      <c r="A37" s="429">
        <v>4</v>
      </c>
      <c r="B37" s="430" t="s">
        <v>443</v>
      </c>
      <c r="C37" s="424">
        <f>+SUM(C38:C42)</f>
        <v>752</v>
      </c>
      <c r="D37" s="424">
        <f aca="true" t="shared" si="9" ref="D37:Q37">+SUM(D38:D42)</f>
        <v>242</v>
      </c>
      <c r="E37" s="424">
        <f t="shared" si="9"/>
        <v>510</v>
      </c>
      <c r="F37" s="424">
        <f t="shared" si="9"/>
        <v>7</v>
      </c>
      <c r="G37" s="424">
        <f t="shared" si="9"/>
        <v>0</v>
      </c>
      <c r="H37" s="424">
        <f t="shared" si="9"/>
        <v>745</v>
      </c>
      <c r="I37" s="427">
        <f t="shared" si="1"/>
        <v>553</v>
      </c>
      <c r="J37" s="424">
        <f t="shared" si="9"/>
        <v>369</v>
      </c>
      <c r="K37" s="424">
        <f t="shared" si="9"/>
        <v>0</v>
      </c>
      <c r="L37" s="424">
        <f t="shared" si="9"/>
        <v>165</v>
      </c>
      <c r="M37" s="424">
        <f t="shared" si="9"/>
        <v>1</v>
      </c>
      <c r="N37" s="424">
        <f t="shared" si="9"/>
        <v>2</v>
      </c>
      <c r="O37" s="424">
        <f t="shared" si="9"/>
        <v>0</v>
      </c>
      <c r="P37" s="424">
        <f t="shared" si="9"/>
        <v>16</v>
      </c>
      <c r="Q37" s="424">
        <f t="shared" si="9"/>
        <v>192</v>
      </c>
      <c r="R37" s="451">
        <f t="shared" si="2"/>
        <v>376</v>
      </c>
      <c r="S37" s="420">
        <f t="shared" si="0"/>
        <v>0.6672694394213382</v>
      </c>
    </row>
    <row r="38" spans="1:19" s="435" customFormat="1" ht="19.5" customHeight="1">
      <c r="A38" s="432">
        <v>1</v>
      </c>
      <c r="B38" s="433" t="s">
        <v>444</v>
      </c>
      <c r="C38" s="427">
        <f t="shared" si="3"/>
        <v>210</v>
      </c>
      <c r="D38" s="434">
        <v>59</v>
      </c>
      <c r="E38" s="434">
        <v>151</v>
      </c>
      <c r="F38" s="436">
        <v>4</v>
      </c>
      <c r="G38" s="434">
        <v>0</v>
      </c>
      <c r="H38" s="427">
        <f t="shared" si="4"/>
        <v>206</v>
      </c>
      <c r="I38" s="427">
        <f t="shared" si="1"/>
        <v>157</v>
      </c>
      <c r="J38" s="434">
        <v>121</v>
      </c>
      <c r="K38" s="434">
        <v>0</v>
      </c>
      <c r="L38" s="434">
        <v>27</v>
      </c>
      <c r="M38" s="434">
        <v>1</v>
      </c>
      <c r="N38" s="436">
        <v>2</v>
      </c>
      <c r="O38" s="434">
        <v>0</v>
      </c>
      <c r="P38" s="434">
        <v>6</v>
      </c>
      <c r="Q38" s="434">
        <v>49</v>
      </c>
      <c r="R38" s="451">
        <f t="shared" si="2"/>
        <v>85</v>
      </c>
      <c r="S38" s="420">
        <f t="shared" si="0"/>
        <v>0.7707006369426752</v>
      </c>
    </row>
    <row r="39" spans="1:19" s="435" customFormat="1" ht="19.5" customHeight="1">
      <c r="A39" s="432">
        <v>2</v>
      </c>
      <c r="B39" s="433" t="s">
        <v>445</v>
      </c>
      <c r="C39" s="427">
        <f t="shared" si="3"/>
        <v>95</v>
      </c>
      <c r="D39" s="434">
        <v>26</v>
      </c>
      <c r="E39" s="434">
        <v>69</v>
      </c>
      <c r="F39" s="436">
        <v>2</v>
      </c>
      <c r="G39" s="434">
        <v>0</v>
      </c>
      <c r="H39" s="427">
        <f t="shared" si="4"/>
        <v>93</v>
      </c>
      <c r="I39" s="427">
        <f t="shared" si="1"/>
        <v>70</v>
      </c>
      <c r="J39" s="434">
        <v>58</v>
      </c>
      <c r="K39" s="434">
        <v>0</v>
      </c>
      <c r="L39" s="434">
        <v>12</v>
      </c>
      <c r="M39" s="434">
        <v>0</v>
      </c>
      <c r="N39" s="436">
        <v>0</v>
      </c>
      <c r="O39" s="434">
        <v>0</v>
      </c>
      <c r="P39" s="434">
        <v>0</v>
      </c>
      <c r="Q39" s="434">
        <v>23</v>
      </c>
      <c r="R39" s="451">
        <f t="shared" si="2"/>
        <v>35</v>
      </c>
      <c r="S39" s="420">
        <f t="shared" si="0"/>
        <v>0.8285714285714286</v>
      </c>
    </row>
    <row r="40" spans="1:19" s="435" customFormat="1" ht="19.5" customHeight="1">
      <c r="A40" s="432">
        <v>3</v>
      </c>
      <c r="B40" s="433" t="s">
        <v>446</v>
      </c>
      <c r="C40" s="427">
        <f t="shared" si="3"/>
        <v>145</v>
      </c>
      <c r="D40" s="434">
        <v>56</v>
      </c>
      <c r="E40" s="434">
        <v>89</v>
      </c>
      <c r="F40" s="436">
        <v>0</v>
      </c>
      <c r="G40" s="434">
        <v>0</v>
      </c>
      <c r="H40" s="427">
        <f t="shared" si="4"/>
        <v>145</v>
      </c>
      <c r="I40" s="427">
        <f t="shared" si="1"/>
        <v>100</v>
      </c>
      <c r="J40" s="434">
        <v>65</v>
      </c>
      <c r="K40" s="434">
        <v>0</v>
      </c>
      <c r="L40" s="434">
        <v>33</v>
      </c>
      <c r="M40" s="434">
        <v>0</v>
      </c>
      <c r="N40" s="436">
        <v>0</v>
      </c>
      <c r="O40" s="434">
        <v>0</v>
      </c>
      <c r="P40" s="434">
        <v>2</v>
      </c>
      <c r="Q40" s="434">
        <v>45</v>
      </c>
      <c r="R40" s="451">
        <f t="shared" si="2"/>
        <v>80</v>
      </c>
      <c r="S40" s="420">
        <f t="shared" si="0"/>
        <v>0.65</v>
      </c>
    </row>
    <row r="41" spans="1:19" s="435" customFormat="1" ht="19.5" customHeight="1">
      <c r="A41" s="432">
        <v>4</v>
      </c>
      <c r="B41" s="433" t="s">
        <v>447</v>
      </c>
      <c r="C41" s="427">
        <f t="shared" si="3"/>
        <v>138</v>
      </c>
      <c r="D41" s="434">
        <v>45</v>
      </c>
      <c r="E41" s="434">
        <v>93</v>
      </c>
      <c r="F41" s="436">
        <v>1</v>
      </c>
      <c r="G41" s="434">
        <v>0</v>
      </c>
      <c r="H41" s="427">
        <f t="shared" si="4"/>
        <v>137</v>
      </c>
      <c r="I41" s="427">
        <f t="shared" si="1"/>
        <v>104</v>
      </c>
      <c r="J41" s="434">
        <v>73</v>
      </c>
      <c r="K41" s="434">
        <v>0</v>
      </c>
      <c r="L41" s="434">
        <v>27</v>
      </c>
      <c r="M41" s="434">
        <v>0</v>
      </c>
      <c r="N41" s="436">
        <v>0</v>
      </c>
      <c r="O41" s="434">
        <v>0</v>
      </c>
      <c r="P41" s="434">
        <v>4</v>
      </c>
      <c r="Q41" s="434">
        <v>33</v>
      </c>
      <c r="R41" s="451">
        <f t="shared" si="2"/>
        <v>64</v>
      </c>
      <c r="S41" s="420">
        <f t="shared" si="0"/>
        <v>0.7019230769230769</v>
      </c>
    </row>
    <row r="42" spans="1:19" s="435" customFormat="1" ht="19.5" customHeight="1">
      <c r="A42" s="432">
        <v>5</v>
      </c>
      <c r="B42" s="433" t="s">
        <v>448</v>
      </c>
      <c r="C42" s="427">
        <f t="shared" si="3"/>
        <v>164</v>
      </c>
      <c r="D42" s="434">
        <v>56</v>
      </c>
      <c r="E42" s="434">
        <v>108</v>
      </c>
      <c r="F42" s="436">
        <v>0</v>
      </c>
      <c r="G42" s="434">
        <v>0</v>
      </c>
      <c r="H42" s="427">
        <f t="shared" si="4"/>
        <v>164</v>
      </c>
      <c r="I42" s="427">
        <f t="shared" si="1"/>
        <v>122</v>
      </c>
      <c r="J42" s="434">
        <v>52</v>
      </c>
      <c r="K42" s="434">
        <v>0</v>
      </c>
      <c r="L42" s="434">
        <v>66</v>
      </c>
      <c r="M42" s="434">
        <v>0</v>
      </c>
      <c r="N42" s="436">
        <v>0</v>
      </c>
      <c r="O42" s="434">
        <v>0</v>
      </c>
      <c r="P42" s="434">
        <v>4</v>
      </c>
      <c r="Q42" s="434">
        <v>42</v>
      </c>
      <c r="R42" s="451">
        <f t="shared" si="2"/>
        <v>112</v>
      </c>
      <c r="S42" s="420">
        <f t="shared" si="0"/>
        <v>0.4262295081967213</v>
      </c>
    </row>
    <row r="43" spans="1:19" s="431" customFormat="1" ht="19.5" customHeight="1">
      <c r="A43" s="429">
        <v>5</v>
      </c>
      <c r="B43" s="430" t="s">
        <v>449</v>
      </c>
      <c r="C43" s="424">
        <f>+SUM(C44:C48)</f>
        <v>1073</v>
      </c>
      <c r="D43" s="424">
        <f aca="true" t="shared" si="10" ref="D43:Q43">+SUM(D44:D48)</f>
        <v>232</v>
      </c>
      <c r="E43" s="424">
        <f t="shared" si="10"/>
        <v>841</v>
      </c>
      <c r="F43" s="424">
        <f t="shared" si="10"/>
        <v>12</v>
      </c>
      <c r="G43" s="424">
        <f t="shared" si="10"/>
        <v>0</v>
      </c>
      <c r="H43" s="424">
        <f t="shared" si="10"/>
        <v>1061</v>
      </c>
      <c r="I43" s="427">
        <f t="shared" si="1"/>
        <v>860</v>
      </c>
      <c r="J43" s="424">
        <f t="shared" si="10"/>
        <v>668</v>
      </c>
      <c r="K43" s="424">
        <f t="shared" si="10"/>
        <v>14</v>
      </c>
      <c r="L43" s="424">
        <f t="shared" si="10"/>
        <v>172</v>
      </c>
      <c r="M43" s="424">
        <f t="shared" si="10"/>
        <v>1</v>
      </c>
      <c r="N43" s="424">
        <f t="shared" si="10"/>
        <v>2</v>
      </c>
      <c r="O43" s="424">
        <f t="shared" si="10"/>
        <v>0</v>
      </c>
      <c r="P43" s="424">
        <f t="shared" si="10"/>
        <v>3</v>
      </c>
      <c r="Q43" s="424">
        <f t="shared" si="10"/>
        <v>201</v>
      </c>
      <c r="R43" s="451">
        <f t="shared" si="2"/>
        <v>379</v>
      </c>
      <c r="S43" s="420">
        <f t="shared" si="0"/>
        <v>0.7930232558139535</v>
      </c>
    </row>
    <row r="44" spans="1:19" s="435" customFormat="1" ht="19.5" customHeight="1">
      <c r="A44" s="432">
        <v>1</v>
      </c>
      <c r="B44" s="433" t="s">
        <v>450</v>
      </c>
      <c r="C44" s="427">
        <f t="shared" si="3"/>
        <v>253</v>
      </c>
      <c r="D44" s="434">
        <v>61</v>
      </c>
      <c r="E44" s="434">
        <v>192</v>
      </c>
      <c r="F44" s="436">
        <v>1</v>
      </c>
      <c r="G44" s="434">
        <v>0</v>
      </c>
      <c r="H44" s="427">
        <f t="shared" si="4"/>
        <v>252</v>
      </c>
      <c r="I44" s="427">
        <f t="shared" si="1"/>
        <v>193</v>
      </c>
      <c r="J44" s="434">
        <v>143</v>
      </c>
      <c r="K44" s="434">
        <v>0</v>
      </c>
      <c r="L44" s="434">
        <v>48</v>
      </c>
      <c r="M44" s="434">
        <v>0</v>
      </c>
      <c r="N44" s="436">
        <v>2</v>
      </c>
      <c r="O44" s="434">
        <v>0</v>
      </c>
      <c r="P44" s="434">
        <v>0</v>
      </c>
      <c r="Q44" s="434">
        <v>59</v>
      </c>
      <c r="R44" s="451">
        <f t="shared" si="2"/>
        <v>109</v>
      </c>
      <c r="S44" s="420">
        <f t="shared" si="0"/>
        <v>0.7409326424870466</v>
      </c>
    </row>
    <row r="45" spans="1:19" s="435" customFormat="1" ht="19.5" customHeight="1">
      <c r="A45" s="432">
        <v>2</v>
      </c>
      <c r="B45" s="433" t="s">
        <v>451</v>
      </c>
      <c r="C45" s="427">
        <f t="shared" si="3"/>
        <v>262</v>
      </c>
      <c r="D45" s="434">
        <v>34</v>
      </c>
      <c r="E45" s="434">
        <v>228</v>
      </c>
      <c r="F45" s="436">
        <v>11</v>
      </c>
      <c r="G45" s="434">
        <v>0</v>
      </c>
      <c r="H45" s="427">
        <f t="shared" si="4"/>
        <v>251</v>
      </c>
      <c r="I45" s="427">
        <f t="shared" si="1"/>
        <v>219</v>
      </c>
      <c r="J45" s="434">
        <v>165</v>
      </c>
      <c r="K45" s="434">
        <v>2</v>
      </c>
      <c r="L45" s="434">
        <v>51</v>
      </c>
      <c r="M45" s="434">
        <v>0</v>
      </c>
      <c r="N45" s="436">
        <v>0</v>
      </c>
      <c r="O45" s="434">
        <v>0</v>
      </c>
      <c r="P45" s="434">
        <v>1</v>
      </c>
      <c r="Q45" s="434">
        <v>32</v>
      </c>
      <c r="R45" s="451">
        <f t="shared" si="2"/>
        <v>84</v>
      </c>
      <c r="S45" s="420">
        <f t="shared" si="0"/>
        <v>0.7625570776255708</v>
      </c>
    </row>
    <row r="46" spans="1:19" s="435" customFormat="1" ht="19.5" customHeight="1">
      <c r="A46" s="432">
        <v>3</v>
      </c>
      <c r="B46" s="433" t="s">
        <v>452</v>
      </c>
      <c r="C46" s="427">
        <f t="shared" si="3"/>
        <v>214</v>
      </c>
      <c r="D46" s="434">
        <v>54</v>
      </c>
      <c r="E46" s="434">
        <v>160</v>
      </c>
      <c r="F46" s="436">
        <v>0</v>
      </c>
      <c r="G46" s="434">
        <v>0</v>
      </c>
      <c r="H46" s="427">
        <f t="shared" si="4"/>
        <v>214</v>
      </c>
      <c r="I46" s="427">
        <f t="shared" si="1"/>
        <v>171</v>
      </c>
      <c r="J46" s="434">
        <v>132</v>
      </c>
      <c r="K46" s="434">
        <v>3</v>
      </c>
      <c r="L46" s="434">
        <v>34</v>
      </c>
      <c r="M46" s="434">
        <v>0</v>
      </c>
      <c r="N46" s="436">
        <v>0</v>
      </c>
      <c r="O46" s="434">
        <v>0</v>
      </c>
      <c r="P46" s="434">
        <v>2</v>
      </c>
      <c r="Q46" s="434">
        <v>43</v>
      </c>
      <c r="R46" s="451">
        <f t="shared" si="2"/>
        <v>79</v>
      </c>
      <c r="S46" s="420">
        <f t="shared" si="0"/>
        <v>0.7894736842105263</v>
      </c>
    </row>
    <row r="47" spans="1:19" s="435" customFormat="1" ht="19.5" customHeight="1">
      <c r="A47" s="432"/>
      <c r="B47" s="433" t="s">
        <v>453</v>
      </c>
      <c r="C47" s="427">
        <f t="shared" si="3"/>
        <v>116</v>
      </c>
      <c r="D47" s="434">
        <v>25</v>
      </c>
      <c r="E47" s="434">
        <v>91</v>
      </c>
      <c r="F47" s="436">
        <v>0</v>
      </c>
      <c r="G47" s="434">
        <v>0</v>
      </c>
      <c r="H47" s="427">
        <f t="shared" si="4"/>
        <v>116</v>
      </c>
      <c r="I47" s="427">
        <f t="shared" si="1"/>
        <v>99</v>
      </c>
      <c r="J47" s="434">
        <v>90</v>
      </c>
      <c r="K47" s="434">
        <v>5</v>
      </c>
      <c r="L47" s="434">
        <v>4</v>
      </c>
      <c r="M47" s="434">
        <v>0</v>
      </c>
      <c r="N47" s="436">
        <v>0</v>
      </c>
      <c r="O47" s="434">
        <v>0</v>
      </c>
      <c r="P47" s="434">
        <v>0</v>
      </c>
      <c r="Q47" s="434">
        <v>17</v>
      </c>
      <c r="R47" s="451">
        <f t="shared" si="2"/>
        <v>21</v>
      </c>
      <c r="S47" s="420">
        <f t="shared" si="0"/>
        <v>0.9595959595959596</v>
      </c>
    </row>
    <row r="48" spans="1:19" s="435" customFormat="1" ht="19.5" customHeight="1">
      <c r="A48" s="432">
        <v>4</v>
      </c>
      <c r="B48" s="433" t="s">
        <v>454</v>
      </c>
      <c r="C48" s="427">
        <f t="shared" si="3"/>
        <v>228</v>
      </c>
      <c r="D48" s="434">
        <v>58</v>
      </c>
      <c r="E48" s="434">
        <v>170</v>
      </c>
      <c r="F48" s="436">
        <v>0</v>
      </c>
      <c r="G48" s="434">
        <v>0</v>
      </c>
      <c r="H48" s="427">
        <f t="shared" si="4"/>
        <v>228</v>
      </c>
      <c r="I48" s="427">
        <f t="shared" si="1"/>
        <v>178</v>
      </c>
      <c r="J48" s="434">
        <v>138</v>
      </c>
      <c r="K48" s="434">
        <v>4</v>
      </c>
      <c r="L48" s="434">
        <v>35</v>
      </c>
      <c r="M48" s="434">
        <v>1</v>
      </c>
      <c r="N48" s="436">
        <v>0</v>
      </c>
      <c r="O48" s="434">
        <v>0</v>
      </c>
      <c r="P48" s="434">
        <v>0</v>
      </c>
      <c r="Q48" s="434">
        <v>50</v>
      </c>
      <c r="R48" s="451">
        <f t="shared" si="2"/>
        <v>86</v>
      </c>
      <c r="S48" s="420">
        <f t="shared" si="0"/>
        <v>0.797752808988764</v>
      </c>
    </row>
    <row r="49" spans="1:19" s="431" customFormat="1" ht="19.5" customHeight="1">
      <c r="A49" s="429">
        <v>6</v>
      </c>
      <c r="B49" s="430" t="s">
        <v>455</v>
      </c>
      <c r="C49" s="424">
        <f>+SUM(C50:C52)</f>
        <v>791</v>
      </c>
      <c r="D49" s="424">
        <f aca="true" t="shared" si="11" ref="D49:Q49">+SUM(D50:D52)</f>
        <v>215</v>
      </c>
      <c r="E49" s="424">
        <f t="shared" si="11"/>
        <v>576</v>
      </c>
      <c r="F49" s="424">
        <f t="shared" si="11"/>
        <v>4</v>
      </c>
      <c r="G49" s="424">
        <f t="shared" si="11"/>
        <v>0</v>
      </c>
      <c r="H49" s="424">
        <f t="shared" si="11"/>
        <v>787</v>
      </c>
      <c r="I49" s="427">
        <f t="shared" si="1"/>
        <v>646</v>
      </c>
      <c r="J49" s="424">
        <f t="shared" si="11"/>
        <v>420</v>
      </c>
      <c r="K49" s="424">
        <f t="shared" si="11"/>
        <v>1</v>
      </c>
      <c r="L49" s="424">
        <f t="shared" si="11"/>
        <v>224</v>
      </c>
      <c r="M49" s="424">
        <f t="shared" si="11"/>
        <v>0</v>
      </c>
      <c r="N49" s="424">
        <f t="shared" si="11"/>
        <v>1</v>
      </c>
      <c r="O49" s="424">
        <f t="shared" si="11"/>
        <v>0</v>
      </c>
      <c r="P49" s="424">
        <f t="shared" si="11"/>
        <v>0</v>
      </c>
      <c r="Q49" s="424">
        <f t="shared" si="11"/>
        <v>141</v>
      </c>
      <c r="R49" s="451">
        <f t="shared" si="2"/>
        <v>366</v>
      </c>
      <c r="S49" s="420">
        <f t="shared" si="0"/>
        <v>0.651702786377709</v>
      </c>
    </row>
    <row r="50" spans="1:19" s="435" customFormat="1" ht="19.5" customHeight="1">
      <c r="A50" s="432">
        <v>3</v>
      </c>
      <c r="B50" s="433" t="s">
        <v>456</v>
      </c>
      <c r="C50" s="427">
        <f t="shared" si="3"/>
        <v>348</v>
      </c>
      <c r="D50" s="434">
        <v>99</v>
      </c>
      <c r="E50" s="434">
        <v>249</v>
      </c>
      <c r="F50" s="434">
        <v>2</v>
      </c>
      <c r="G50" s="434"/>
      <c r="H50" s="427">
        <f t="shared" si="4"/>
        <v>346</v>
      </c>
      <c r="I50" s="427">
        <f t="shared" si="1"/>
        <v>275</v>
      </c>
      <c r="J50" s="434">
        <v>201</v>
      </c>
      <c r="K50" s="434">
        <v>1</v>
      </c>
      <c r="L50" s="434">
        <v>73</v>
      </c>
      <c r="M50" s="434"/>
      <c r="N50" s="434"/>
      <c r="O50" s="434"/>
      <c r="P50" s="434"/>
      <c r="Q50" s="434">
        <v>71</v>
      </c>
      <c r="R50" s="451">
        <f t="shared" si="2"/>
        <v>144</v>
      </c>
      <c r="S50" s="420">
        <f t="shared" si="0"/>
        <v>0.7345454545454545</v>
      </c>
    </row>
    <row r="51" spans="1:19" s="435" customFormat="1" ht="19.5" customHeight="1">
      <c r="A51" s="432">
        <v>4</v>
      </c>
      <c r="B51" s="433" t="s">
        <v>470</v>
      </c>
      <c r="C51" s="427">
        <f t="shared" si="3"/>
        <v>258</v>
      </c>
      <c r="D51" s="434">
        <v>54</v>
      </c>
      <c r="E51" s="434">
        <v>204</v>
      </c>
      <c r="F51" s="434">
        <v>2</v>
      </c>
      <c r="G51" s="434"/>
      <c r="H51" s="427">
        <f t="shared" si="4"/>
        <v>256</v>
      </c>
      <c r="I51" s="427">
        <f t="shared" si="1"/>
        <v>223</v>
      </c>
      <c r="J51" s="434">
        <v>131</v>
      </c>
      <c r="K51" s="434"/>
      <c r="L51" s="434">
        <v>92</v>
      </c>
      <c r="M51" s="434"/>
      <c r="N51" s="434"/>
      <c r="O51" s="434"/>
      <c r="P51" s="434"/>
      <c r="Q51" s="434">
        <v>33</v>
      </c>
      <c r="R51" s="451">
        <f t="shared" si="2"/>
        <v>125</v>
      </c>
      <c r="S51" s="420">
        <f t="shared" si="0"/>
        <v>0.5874439461883408</v>
      </c>
    </row>
    <row r="52" spans="1:19" s="435" customFormat="1" ht="19.5" customHeight="1">
      <c r="A52" s="432">
        <v>5</v>
      </c>
      <c r="B52" s="433" t="s">
        <v>457</v>
      </c>
      <c r="C52" s="427">
        <f t="shared" si="3"/>
        <v>185</v>
      </c>
      <c r="D52" s="434">
        <v>62</v>
      </c>
      <c r="E52" s="434">
        <v>123</v>
      </c>
      <c r="F52" s="434">
        <v>0</v>
      </c>
      <c r="G52" s="434"/>
      <c r="H52" s="427">
        <f t="shared" si="4"/>
        <v>185</v>
      </c>
      <c r="I52" s="427">
        <f t="shared" si="1"/>
        <v>148</v>
      </c>
      <c r="J52" s="434">
        <v>88</v>
      </c>
      <c r="K52" s="434"/>
      <c r="L52" s="434">
        <v>59</v>
      </c>
      <c r="M52" s="434"/>
      <c r="N52" s="434">
        <v>1</v>
      </c>
      <c r="O52" s="434"/>
      <c r="P52" s="434"/>
      <c r="Q52" s="434">
        <v>37</v>
      </c>
      <c r="R52" s="451">
        <f t="shared" si="2"/>
        <v>97</v>
      </c>
      <c r="S52" s="420">
        <f t="shared" si="0"/>
        <v>0.5945945945945946</v>
      </c>
    </row>
    <row r="53" spans="1:19" s="446" customFormat="1" ht="19.5" customHeight="1">
      <c r="A53" s="429">
        <v>7</v>
      </c>
      <c r="B53" s="430" t="s">
        <v>458</v>
      </c>
      <c r="C53" s="424">
        <f>+SUM(C54:C57)</f>
        <v>781</v>
      </c>
      <c r="D53" s="424">
        <f aca="true" t="shared" si="12" ref="D53:Q53">+SUM(D54:D57)</f>
        <v>232</v>
      </c>
      <c r="E53" s="424">
        <f t="shared" si="12"/>
        <v>549</v>
      </c>
      <c r="F53" s="424">
        <f t="shared" si="12"/>
        <v>4</v>
      </c>
      <c r="G53" s="424">
        <f t="shared" si="12"/>
        <v>0</v>
      </c>
      <c r="H53" s="424">
        <f>+SUM(H54:H57)</f>
        <v>777</v>
      </c>
      <c r="I53" s="427">
        <f t="shared" si="1"/>
        <v>565</v>
      </c>
      <c r="J53" s="424">
        <f t="shared" si="12"/>
        <v>435</v>
      </c>
      <c r="K53" s="424">
        <f t="shared" si="12"/>
        <v>13</v>
      </c>
      <c r="L53" s="424">
        <f t="shared" si="12"/>
        <v>113</v>
      </c>
      <c r="M53" s="424">
        <f t="shared" si="12"/>
        <v>4</v>
      </c>
      <c r="N53" s="424">
        <f t="shared" si="12"/>
        <v>0</v>
      </c>
      <c r="O53" s="424">
        <f t="shared" si="12"/>
        <v>0</v>
      </c>
      <c r="P53" s="424">
        <f t="shared" si="12"/>
        <v>0</v>
      </c>
      <c r="Q53" s="424">
        <f t="shared" si="12"/>
        <v>212</v>
      </c>
      <c r="R53" s="451">
        <f t="shared" si="2"/>
        <v>329</v>
      </c>
      <c r="S53" s="420">
        <f>+(J53+K53)/I53</f>
        <v>0.7929203539823009</v>
      </c>
    </row>
    <row r="54" spans="1:19" s="435" customFormat="1" ht="19.5" customHeight="1">
      <c r="A54" s="432">
        <v>1</v>
      </c>
      <c r="B54" s="433" t="s">
        <v>459</v>
      </c>
      <c r="C54" s="427">
        <f t="shared" si="3"/>
        <v>99</v>
      </c>
      <c r="D54" s="434">
        <v>32</v>
      </c>
      <c r="E54" s="434">
        <v>67</v>
      </c>
      <c r="F54" s="434">
        <v>0</v>
      </c>
      <c r="G54" s="434"/>
      <c r="H54" s="427">
        <f>+SUM(I54+Q54)</f>
        <v>99</v>
      </c>
      <c r="I54" s="427">
        <f t="shared" si="1"/>
        <v>75</v>
      </c>
      <c r="J54" s="434">
        <v>63</v>
      </c>
      <c r="K54" s="434">
        <v>3</v>
      </c>
      <c r="L54" s="434">
        <v>9</v>
      </c>
      <c r="M54" s="434">
        <v>0</v>
      </c>
      <c r="N54" s="434">
        <v>0</v>
      </c>
      <c r="O54" s="434">
        <v>0</v>
      </c>
      <c r="P54" s="434">
        <v>0</v>
      </c>
      <c r="Q54" s="434">
        <v>24</v>
      </c>
      <c r="R54" s="451">
        <f t="shared" si="2"/>
        <v>33</v>
      </c>
      <c r="S54" s="420">
        <f t="shared" si="0"/>
        <v>0.88</v>
      </c>
    </row>
    <row r="55" spans="1:19" s="431" customFormat="1" ht="19.5" customHeight="1">
      <c r="A55" s="432">
        <v>2</v>
      </c>
      <c r="B55" s="433" t="s">
        <v>467</v>
      </c>
      <c r="C55" s="427">
        <f t="shared" si="3"/>
        <v>255</v>
      </c>
      <c r="D55" s="449">
        <v>62</v>
      </c>
      <c r="E55" s="449">
        <v>193</v>
      </c>
      <c r="F55" s="449">
        <v>2</v>
      </c>
      <c r="G55" s="449"/>
      <c r="H55" s="427">
        <f t="shared" si="4"/>
        <v>253</v>
      </c>
      <c r="I55" s="427">
        <f t="shared" si="1"/>
        <v>208</v>
      </c>
      <c r="J55" s="449">
        <v>156</v>
      </c>
      <c r="K55" s="449">
        <v>3</v>
      </c>
      <c r="L55" s="449">
        <v>45</v>
      </c>
      <c r="M55" s="449">
        <v>4</v>
      </c>
      <c r="N55" s="449">
        <v>0</v>
      </c>
      <c r="O55" s="449">
        <v>0</v>
      </c>
      <c r="P55" s="449">
        <v>0</v>
      </c>
      <c r="Q55" s="449">
        <v>45</v>
      </c>
      <c r="R55" s="451">
        <f t="shared" si="2"/>
        <v>94</v>
      </c>
      <c r="S55" s="420">
        <f t="shared" si="0"/>
        <v>0.7644230769230769</v>
      </c>
    </row>
    <row r="56" spans="1:19" s="435" customFormat="1" ht="19.5" customHeight="1">
      <c r="A56" s="432">
        <v>3</v>
      </c>
      <c r="B56" s="433" t="s">
        <v>460</v>
      </c>
      <c r="C56" s="427">
        <f t="shared" si="3"/>
        <v>235</v>
      </c>
      <c r="D56" s="434">
        <v>85</v>
      </c>
      <c r="E56" s="434">
        <v>150</v>
      </c>
      <c r="F56" s="434">
        <v>1</v>
      </c>
      <c r="G56" s="434"/>
      <c r="H56" s="427">
        <f t="shared" si="4"/>
        <v>234</v>
      </c>
      <c r="I56" s="427">
        <f t="shared" si="1"/>
        <v>145</v>
      </c>
      <c r="J56" s="434">
        <v>115</v>
      </c>
      <c r="K56" s="434">
        <v>7</v>
      </c>
      <c r="L56" s="434">
        <v>23</v>
      </c>
      <c r="M56" s="434">
        <v>0</v>
      </c>
      <c r="N56" s="434">
        <v>0</v>
      </c>
      <c r="O56" s="434">
        <v>0</v>
      </c>
      <c r="P56" s="434">
        <v>0</v>
      </c>
      <c r="Q56" s="434">
        <v>89</v>
      </c>
      <c r="R56" s="451">
        <f t="shared" si="2"/>
        <v>112</v>
      </c>
      <c r="S56" s="420">
        <f t="shared" si="0"/>
        <v>0.8413793103448276</v>
      </c>
    </row>
    <row r="57" spans="1:19" s="435" customFormat="1" ht="19.5" customHeight="1">
      <c r="A57" s="432">
        <v>4</v>
      </c>
      <c r="B57" s="433" t="s">
        <v>461</v>
      </c>
      <c r="C57" s="427">
        <f t="shared" si="3"/>
        <v>192</v>
      </c>
      <c r="D57" s="434">
        <v>53</v>
      </c>
      <c r="E57" s="434">
        <v>139</v>
      </c>
      <c r="F57" s="434">
        <v>1</v>
      </c>
      <c r="G57" s="434"/>
      <c r="H57" s="427">
        <f t="shared" si="4"/>
        <v>191</v>
      </c>
      <c r="I57" s="427">
        <f aca="true" t="shared" si="13" ref="I57:I62">+SUM(J57:P57)</f>
        <v>137</v>
      </c>
      <c r="J57" s="434">
        <v>101</v>
      </c>
      <c r="K57" s="434">
        <v>0</v>
      </c>
      <c r="L57" s="434">
        <v>36</v>
      </c>
      <c r="M57" s="434">
        <v>0</v>
      </c>
      <c r="N57" s="434">
        <v>0</v>
      </c>
      <c r="O57" s="434">
        <v>0</v>
      </c>
      <c r="P57" s="434">
        <v>0</v>
      </c>
      <c r="Q57" s="434">
        <v>54</v>
      </c>
      <c r="R57" s="451">
        <f t="shared" si="2"/>
        <v>90</v>
      </c>
      <c r="S57" s="420">
        <f t="shared" si="0"/>
        <v>0.7372262773722628</v>
      </c>
    </row>
    <row r="58" spans="1:19" s="435" customFormat="1" ht="19.5" customHeight="1">
      <c r="A58" s="444">
        <v>8</v>
      </c>
      <c r="B58" s="445" t="s">
        <v>462</v>
      </c>
      <c r="C58" s="424">
        <f>+SUM(C59:C62)</f>
        <v>863</v>
      </c>
      <c r="D58" s="424">
        <f aca="true" t="shared" si="14" ref="D58:Q58">+SUM(D59:D62)</f>
        <v>144</v>
      </c>
      <c r="E58" s="424">
        <f t="shared" si="14"/>
        <v>719</v>
      </c>
      <c r="F58" s="424">
        <f t="shared" si="14"/>
        <v>4</v>
      </c>
      <c r="G58" s="424">
        <f t="shared" si="14"/>
        <v>0</v>
      </c>
      <c r="H58" s="424">
        <f t="shared" si="14"/>
        <v>859</v>
      </c>
      <c r="I58" s="427">
        <f t="shared" si="13"/>
        <v>738</v>
      </c>
      <c r="J58" s="424">
        <f t="shared" si="14"/>
        <v>617</v>
      </c>
      <c r="K58" s="424">
        <f t="shared" si="14"/>
        <v>12</v>
      </c>
      <c r="L58" s="424">
        <f t="shared" si="14"/>
        <v>105</v>
      </c>
      <c r="M58" s="424">
        <f t="shared" si="14"/>
        <v>1</v>
      </c>
      <c r="N58" s="424">
        <f t="shared" si="14"/>
        <v>0</v>
      </c>
      <c r="O58" s="424">
        <f t="shared" si="14"/>
        <v>0</v>
      </c>
      <c r="P58" s="424">
        <f t="shared" si="14"/>
        <v>3</v>
      </c>
      <c r="Q58" s="424">
        <f t="shared" si="14"/>
        <v>121</v>
      </c>
      <c r="R58" s="451">
        <f t="shared" si="2"/>
        <v>230</v>
      </c>
      <c r="S58" s="420">
        <f t="shared" si="0"/>
        <v>0.8523035230352304</v>
      </c>
    </row>
    <row r="59" spans="1:19" s="431" customFormat="1" ht="19.5" customHeight="1">
      <c r="A59" s="432" t="s">
        <v>43</v>
      </c>
      <c r="B59" s="433" t="s">
        <v>463</v>
      </c>
      <c r="C59" s="427">
        <f t="shared" si="3"/>
        <v>275</v>
      </c>
      <c r="D59" s="449">
        <v>50</v>
      </c>
      <c r="E59" s="449">
        <v>225</v>
      </c>
      <c r="F59" s="449">
        <v>0</v>
      </c>
      <c r="G59" s="449">
        <v>0</v>
      </c>
      <c r="H59" s="427">
        <f t="shared" si="4"/>
        <v>275</v>
      </c>
      <c r="I59" s="427">
        <f t="shared" si="13"/>
        <v>226</v>
      </c>
      <c r="J59" s="449">
        <v>182</v>
      </c>
      <c r="K59" s="449">
        <v>4</v>
      </c>
      <c r="L59" s="449">
        <v>40</v>
      </c>
      <c r="M59" s="449">
        <v>0</v>
      </c>
      <c r="N59" s="449">
        <v>0</v>
      </c>
      <c r="O59" s="449">
        <v>0</v>
      </c>
      <c r="P59" s="449">
        <v>0</v>
      </c>
      <c r="Q59" s="449">
        <v>49</v>
      </c>
      <c r="R59" s="451">
        <f t="shared" si="2"/>
        <v>89</v>
      </c>
      <c r="S59" s="420">
        <f t="shared" si="0"/>
        <v>0.8230088495575221</v>
      </c>
    </row>
    <row r="60" spans="1:19" s="435" customFormat="1" ht="19.5" customHeight="1">
      <c r="A60" s="437" t="s">
        <v>44</v>
      </c>
      <c r="B60" s="438" t="s">
        <v>464</v>
      </c>
      <c r="C60" s="427">
        <f t="shared" si="3"/>
        <v>250</v>
      </c>
      <c r="D60" s="434">
        <v>29</v>
      </c>
      <c r="E60" s="439">
        <v>221</v>
      </c>
      <c r="F60" s="436">
        <v>3</v>
      </c>
      <c r="G60" s="439">
        <v>0</v>
      </c>
      <c r="H60" s="427">
        <f t="shared" si="4"/>
        <v>247</v>
      </c>
      <c r="I60" s="427">
        <f t="shared" si="13"/>
        <v>221</v>
      </c>
      <c r="J60" s="439">
        <v>201</v>
      </c>
      <c r="K60" s="439">
        <v>1</v>
      </c>
      <c r="L60" s="439">
        <v>16</v>
      </c>
      <c r="M60" s="439">
        <v>0</v>
      </c>
      <c r="N60" s="436">
        <v>0</v>
      </c>
      <c r="O60" s="439">
        <v>0</v>
      </c>
      <c r="P60" s="439">
        <v>3</v>
      </c>
      <c r="Q60" s="439">
        <v>26</v>
      </c>
      <c r="R60" s="451">
        <f t="shared" si="2"/>
        <v>45</v>
      </c>
      <c r="S60" s="420">
        <f t="shared" si="0"/>
        <v>0.9140271493212669</v>
      </c>
    </row>
    <row r="61" spans="1:19" s="435" customFormat="1" ht="19.5" customHeight="1">
      <c r="A61" s="437" t="s">
        <v>45</v>
      </c>
      <c r="B61" s="438" t="s">
        <v>465</v>
      </c>
      <c r="C61" s="427">
        <f t="shared" si="3"/>
        <v>229</v>
      </c>
      <c r="D61" s="434">
        <v>51</v>
      </c>
      <c r="E61" s="439">
        <v>178</v>
      </c>
      <c r="F61" s="436">
        <v>1</v>
      </c>
      <c r="G61" s="439">
        <v>0</v>
      </c>
      <c r="H61" s="427">
        <f t="shared" si="4"/>
        <v>228</v>
      </c>
      <c r="I61" s="427">
        <f t="shared" si="13"/>
        <v>196</v>
      </c>
      <c r="J61" s="439">
        <v>153</v>
      </c>
      <c r="K61" s="439">
        <v>6</v>
      </c>
      <c r="L61" s="439">
        <v>36</v>
      </c>
      <c r="M61" s="439">
        <v>1</v>
      </c>
      <c r="N61" s="436">
        <v>0</v>
      </c>
      <c r="O61" s="439">
        <v>0</v>
      </c>
      <c r="P61" s="439">
        <v>0</v>
      </c>
      <c r="Q61" s="439">
        <v>32</v>
      </c>
      <c r="R61" s="451">
        <f t="shared" si="2"/>
        <v>69</v>
      </c>
      <c r="S61" s="420">
        <f t="shared" si="0"/>
        <v>0.8112244897959183</v>
      </c>
    </row>
    <row r="62" spans="1:19" s="435" customFormat="1" ht="19.5" customHeight="1">
      <c r="A62" s="440" t="s">
        <v>54</v>
      </c>
      <c r="B62" s="441" t="s">
        <v>466</v>
      </c>
      <c r="C62" s="427">
        <f t="shared" si="3"/>
        <v>109</v>
      </c>
      <c r="D62" s="439">
        <v>14</v>
      </c>
      <c r="E62" s="439">
        <v>95</v>
      </c>
      <c r="F62" s="436">
        <v>0</v>
      </c>
      <c r="G62" s="439">
        <v>0</v>
      </c>
      <c r="H62" s="427">
        <f t="shared" si="4"/>
        <v>109</v>
      </c>
      <c r="I62" s="427">
        <f t="shared" si="13"/>
        <v>95</v>
      </c>
      <c r="J62" s="439">
        <v>81</v>
      </c>
      <c r="K62" s="439">
        <v>1</v>
      </c>
      <c r="L62" s="439">
        <v>13</v>
      </c>
      <c r="M62" s="439">
        <v>0</v>
      </c>
      <c r="N62" s="436">
        <v>0</v>
      </c>
      <c r="O62" s="439">
        <v>0</v>
      </c>
      <c r="P62" s="439">
        <v>0</v>
      </c>
      <c r="Q62" s="439">
        <v>14</v>
      </c>
      <c r="R62" s="451">
        <f t="shared" si="2"/>
        <v>27</v>
      </c>
      <c r="S62" s="420">
        <f t="shared" si="0"/>
        <v>0.8631578947368421</v>
      </c>
    </row>
    <row r="63" spans="1:19" ht="18.75">
      <c r="A63" s="408"/>
      <c r="B63" s="761"/>
      <c r="C63" s="761"/>
      <c r="D63" s="761"/>
      <c r="E63" s="409"/>
      <c r="F63" s="409"/>
      <c r="G63" s="409"/>
      <c r="H63" s="409"/>
      <c r="I63" s="409"/>
      <c r="J63" s="409"/>
      <c r="K63" s="409"/>
      <c r="L63" s="409"/>
      <c r="M63" s="409"/>
      <c r="N63" s="759"/>
      <c r="O63" s="759"/>
      <c r="P63" s="759"/>
      <c r="Q63" s="759"/>
      <c r="R63" s="759"/>
      <c r="S63" s="759"/>
    </row>
    <row r="64" spans="1:19" s="379" customFormat="1" ht="29.25" customHeight="1">
      <c r="A64" s="767"/>
      <c r="B64" s="767"/>
      <c r="C64" s="767"/>
      <c r="D64" s="767"/>
      <c r="E64" s="767"/>
      <c r="F64" s="412"/>
      <c r="G64" s="412"/>
      <c r="H64" s="412"/>
      <c r="I64" s="412"/>
      <c r="J64" s="412"/>
      <c r="K64" s="412"/>
      <c r="L64" s="412"/>
      <c r="M64" s="412"/>
      <c r="N64" s="768" t="str">
        <f>+'Thong tin'!B8</f>
        <v>Thái Bình, ngày 10 tháng 9 năm 2016</v>
      </c>
      <c r="O64" s="768"/>
      <c r="P64" s="768"/>
      <c r="Q64" s="768"/>
      <c r="R64" s="768"/>
      <c r="S64" s="768"/>
    </row>
    <row r="65" spans="1:19" s="379" customFormat="1" ht="29.25" customHeight="1">
      <c r="A65" s="450"/>
      <c r="B65" s="450"/>
      <c r="C65" s="450"/>
      <c r="D65" s="450"/>
      <c r="E65" s="450"/>
      <c r="F65" s="412"/>
      <c r="G65" s="412"/>
      <c r="H65" s="412"/>
      <c r="I65" s="412"/>
      <c r="J65" s="412"/>
      <c r="K65" s="412"/>
      <c r="L65" s="412"/>
      <c r="M65" s="412"/>
      <c r="N65" s="757" t="str">
        <f>+'Thong tin'!B9</f>
        <v>KT. CỤC TRƯỞNG</v>
      </c>
      <c r="O65" s="757"/>
      <c r="P65" s="757"/>
      <c r="Q65" s="757"/>
      <c r="R65" s="757"/>
      <c r="S65" s="757"/>
    </row>
    <row r="66" spans="1:19" s="380" customFormat="1" ht="19.5" customHeight="1">
      <c r="A66" s="413"/>
      <c r="B66" s="756" t="s">
        <v>4</v>
      </c>
      <c r="C66" s="756"/>
      <c r="D66" s="756"/>
      <c r="E66" s="756"/>
      <c r="F66" s="410"/>
      <c r="G66" s="410"/>
      <c r="H66" s="410"/>
      <c r="I66" s="410"/>
      <c r="J66" s="410"/>
      <c r="K66" s="410"/>
      <c r="L66" s="410"/>
      <c r="M66" s="410"/>
      <c r="N66" s="757" t="str">
        <f>'Thong tin'!B7</f>
        <v>PHÓ CỤC TRƯỞNG</v>
      </c>
      <c r="O66" s="757"/>
      <c r="P66" s="757"/>
      <c r="Q66" s="757"/>
      <c r="R66" s="757"/>
      <c r="S66" s="757"/>
    </row>
    <row r="67" spans="1:19" ht="18.75">
      <c r="A67" s="408"/>
      <c r="B67" s="408"/>
      <c r="C67" s="408"/>
      <c r="D67" s="409"/>
      <c r="E67" s="409"/>
      <c r="F67" s="409"/>
      <c r="G67" s="409"/>
      <c r="H67" s="409"/>
      <c r="I67" s="409"/>
      <c r="J67" s="409"/>
      <c r="K67" s="409"/>
      <c r="L67" s="409"/>
      <c r="M67" s="409"/>
      <c r="N67" s="409"/>
      <c r="O67" s="409"/>
      <c r="P67" s="409"/>
      <c r="Q67" s="409"/>
      <c r="R67" s="408"/>
      <c r="S67" s="408"/>
    </row>
    <row r="68" spans="1:19" ht="18.75">
      <c r="A68" s="408"/>
      <c r="B68" s="759"/>
      <c r="C68" s="759"/>
      <c r="D68" s="759"/>
      <c r="E68" s="759"/>
      <c r="F68" s="409"/>
      <c r="G68" s="409"/>
      <c r="H68" s="409"/>
      <c r="I68" s="409"/>
      <c r="J68" s="409"/>
      <c r="K68" s="409"/>
      <c r="L68" s="409"/>
      <c r="M68" s="409"/>
      <c r="N68" s="409"/>
      <c r="O68" s="409"/>
      <c r="P68" s="759"/>
      <c r="Q68" s="759"/>
      <c r="R68" s="759"/>
      <c r="S68" s="408"/>
    </row>
    <row r="69" spans="1:19" ht="15.75" customHeight="1">
      <c r="A69" s="414"/>
      <c r="B69" s="408"/>
      <c r="C69" s="408"/>
      <c r="D69" s="409"/>
      <c r="E69" s="409"/>
      <c r="F69" s="409"/>
      <c r="G69" s="409"/>
      <c r="H69" s="409"/>
      <c r="I69" s="409"/>
      <c r="J69" s="409"/>
      <c r="K69" s="409"/>
      <c r="L69" s="409"/>
      <c r="M69" s="409"/>
      <c r="N69" s="409"/>
      <c r="O69" s="409"/>
      <c r="P69" s="409"/>
      <c r="Q69" s="409"/>
      <c r="R69" s="408"/>
      <c r="S69" s="408"/>
    </row>
    <row r="70" spans="1:19" ht="15.75" customHeight="1">
      <c r="A70" s="408"/>
      <c r="B70" s="760"/>
      <c r="C70" s="760"/>
      <c r="D70" s="760"/>
      <c r="E70" s="760"/>
      <c r="F70" s="760"/>
      <c r="G70" s="760"/>
      <c r="H70" s="760"/>
      <c r="I70" s="760"/>
      <c r="J70" s="760"/>
      <c r="K70" s="760"/>
      <c r="L70" s="760"/>
      <c r="M70" s="760"/>
      <c r="N70" s="760"/>
      <c r="O70" s="760"/>
      <c r="P70" s="409"/>
      <c r="Q70" s="409"/>
      <c r="R70" s="408"/>
      <c r="S70" s="408"/>
    </row>
    <row r="71" spans="1:19" ht="18.75">
      <c r="A71" s="411"/>
      <c r="B71" s="411"/>
      <c r="C71" s="411"/>
      <c r="D71" s="411"/>
      <c r="E71" s="411"/>
      <c r="F71" s="411"/>
      <c r="G71" s="411"/>
      <c r="H71" s="411"/>
      <c r="I71" s="411"/>
      <c r="J71" s="411"/>
      <c r="K71" s="411"/>
      <c r="L71" s="411"/>
      <c r="M71" s="411"/>
      <c r="N71" s="411"/>
      <c r="O71" s="411"/>
      <c r="P71" s="411"/>
      <c r="Q71" s="408"/>
      <c r="R71" s="408"/>
      <c r="S71" s="408"/>
    </row>
    <row r="72" spans="1:19" ht="18.75">
      <c r="A72" s="408"/>
      <c r="B72" s="408"/>
      <c r="C72" s="408"/>
      <c r="D72" s="408"/>
      <c r="E72" s="408"/>
      <c r="F72" s="408"/>
      <c r="G72" s="408"/>
      <c r="H72" s="408"/>
      <c r="I72" s="408"/>
      <c r="J72" s="408"/>
      <c r="K72" s="408"/>
      <c r="L72" s="408"/>
      <c r="M72" s="408"/>
      <c r="N72" s="408"/>
      <c r="O72" s="408"/>
      <c r="P72" s="408"/>
      <c r="Q72" s="408"/>
      <c r="R72" s="408"/>
      <c r="S72" s="408"/>
    </row>
    <row r="73" spans="1:19" ht="18.75">
      <c r="A73" s="408"/>
      <c r="B73" s="758" t="str">
        <f>'Thong tin'!B5</f>
        <v>Hà Thành</v>
      </c>
      <c r="C73" s="758"/>
      <c r="D73" s="758"/>
      <c r="E73" s="758"/>
      <c r="F73" s="408"/>
      <c r="G73" s="408"/>
      <c r="H73" s="408"/>
      <c r="I73" s="408"/>
      <c r="J73" s="408"/>
      <c r="K73" s="408"/>
      <c r="L73" s="408"/>
      <c r="M73" s="408"/>
      <c r="N73" s="758" t="str">
        <f>'Thong tin'!B6</f>
        <v>Nguyễn Thái Bình</v>
      </c>
      <c r="O73" s="758"/>
      <c r="P73" s="758"/>
      <c r="Q73" s="758"/>
      <c r="R73" s="758"/>
      <c r="S73" s="758"/>
    </row>
    <row r="74" spans="1:19" ht="18.75">
      <c r="A74" s="387"/>
      <c r="B74" s="387"/>
      <c r="C74" s="387"/>
      <c r="D74" s="387"/>
      <c r="E74" s="387"/>
      <c r="F74" s="387"/>
      <c r="G74" s="387"/>
      <c r="H74" s="387"/>
      <c r="I74" s="387"/>
      <c r="J74" s="387"/>
      <c r="K74" s="387"/>
      <c r="L74" s="387"/>
      <c r="M74" s="387"/>
      <c r="N74" s="387"/>
      <c r="O74" s="387"/>
      <c r="P74" s="387"/>
      <c r="Q74" s="387"/>
      <c r="R74" s="387"/>
      <c r="S74" s="387"/>
    </row>
  </sheetData>
  <sheetProtection/>
  <mergeCells count="37">
    <mergeCell ref="E1:O1"/>
    <mergeCell ref="E2:O2"/>
    <mergeCell ref="E3:O3"/>
    <mergeCell ref="F6:F9"/>
    <mergeCell ref="G6:G9"/>
    <mergeCell ref="H6:Q6"/>
    <mergeCell ref="C6:E6"/>
    <mergeCell ref="A2:D2"/>
    <mergeCell ref="P2:S2"/>
    <mergeCell ref="A3:D3"/>
    <mergeCell ref="R6:R9"/>
    <mergeCell ref="E8:E9"/>
    <mergeCell ref="J8:P8"/>
    <mergeCell ref="A64:E64"/>
    <mergeCell ref="N64:S64"/>
    <mergeCell ref="A10:B10"/>
    <mergeCell ref="A11:B11"/>
    <mergeCell ref="P4:S4"/>
    <mergeCell ref="A6:B9"/>
    <mergeCell ref="H7:H9"/>
    <mergeCell ref="Q7:Q9"/>
    <mergeCell ref="I8:I9"/>
    <mergeCell ref="S6:S9"/>
    <mergeCell ref="I7:P7"/>
    <mergeCell ref="C7:C9"/>
    <mergeCell ref="D7:E7"/>
    <mergeCell ref="D8:D9"/>
    <mergeCell ref="B66:E66"/>
    <mergeCell ref="N66:S66"/>
    <mergeCell ref="N73:S73"/>
    <mergeCell ref="N63:S63"/>
    <mergeCell ref="B70:O70"/>
    <mergeCell ref="B63:D63"/>
    <mergeCell ref="B73:E73"/>
    <mergeCell ref="B68:E68"/>
    <mergeCell ref="P68:R68"/>
    <mergeCell ref="N65:S65"/>
  </mergeCells>
  <printOptions/>
  <pageMargins left="0.3937007874015748" right="0" top="0" bottom="0" header="0.4330708661417323" footer="0.2755905511811024"/>
  <pageSetup horizontalDpi="600" verticalDpi="600" orientation="landscape" paperSize="9" scale="88" r:id="rId2"/>
  <headerFooter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AJ72"/>
  <sheetViews>
    <sheetView showZeros="0" tabSelected="1" view="pageBreakPreview" zoomScale="85" zoomScaleNormal="85" zoomScaleSheetLayoutView="85" zoomScalePageLayoutView="0" workbookViewId="0" topLeftCell="A1">
      <selection activeCell="C19" sqref="C19"/>
    </sheetView>
  </sheetViews>
  <sheetFormatPr defaultColWidth="9.00390625" defaultRowHeight="15.75"/>
  <cols>
    <col min="1" max="1" width="3.50390625" style="382" customWidth="1"/>
    <col min="2" max="2" width="23.875" style="382" customWidth="1"/>
    <col min="3" max="3" width="10.125" style="382" customWidth="1"/>
    <col min="4" max="4" width="9.375" style="382" customWidth="1"/>
    <col min="5" max="5" width="8.875" style="382" customWidth="1"/>
    <col min="6" max="6" width="6.25390625" style="382" customWidth="1"/>
    <col min="7" max="7" width="7.75390625" style="382" customWidth="1"/>
    <col min="8" max="8" width="9.375" style="382" customWidth="1"/>
    <col min="9" max="9" width="10.25390625" style="382" customWidth="1"/>
    <col min="10" max="10" width="8.625" style="382" customWidth="1"/>
    <col min="11" max="11" width="7.375" style="382" customWidth="1"/>
    <col min="12" max="12" width="5.875" style="382" customWidth="1"/>
    <col min="13" max="13" width="10.00390625" style="382" customWidth="1"/>
    <col min="14" max="14" width="7.50390625" style="382" customWidth="1"/>
    <col min="15" max="15" width="7.00390625" style="382" customWidth="1"/>
    <col min="16" max="16" width="6.375" style="382" customWidth="1"/>
    <col min="17" max="17" width="8.625" style="382" customWidth="1"/>
    <col min="18" max="18" width="7.875" style="382" customWidth="1"/>
    <col min="19" max="19" width="10.875" style="382" customWidth="1"/>
    <col min="20" max="20" width="6.75390625" style="382" customWidth="1"/>
    <col min="21" max="16384" width="9.00390625" style="382" customWidth="1"/>
  </cols>
  <sheetData>
    <row r="1" spans="1:20" s="383" customFormat="1" ht="20.25" customHeight="1">
      <c r="A1" s="400" t="s">
        <v>28</v>
      </c>
      <c r="B1" s="400"/>
      <c r="C1" s="400"/>
      <c r="D1" s="397"/>
      <c r="E1" s="773" t="s">
        <v>62</v>
      </c>
      <c r="F1" s="773"/>
      <c r="G1" s="773"/>
      <c r="H1" s="773"/>
      <c r="I1" s="773"/>
      <c r="J1" s="773"/>
      <c r="K1" s="773"/>
      <c r="L1" s="773"/>
      <c r="M1" s="773"/>
      <c r="N1" s="773"/>
      <c r="O1" s="773"/>
      <c r="P1" s="773"/>
      <c r="Q1" s="415" t="s">
        <v>417</v>
      </c>
      <c r="R1" s="389"/>
      <c r="S1" s="389"/>
      <c r="T1" s="389"/>
    </row>
    <row r="2" spans="1:20" ht="17.25" customHeight="1">
      <c r="A2" s="782" t="s">
        <v>226</v>
      </c>
      <c r="B2" s="782"/>
      <c r="C2" s="782"/>
      <c r="D2" s="782"/>
      <c r="E2" s="774" t="s">
        <v>34</v>
      </c>
      <c r="F2" s="774"/>
      <c r="G2" s="774"/>
      <c r="H2" s="774"/>
      <c r="I2" s="774"/>
      <c r="J2" s="774"/>
      <c r="K2" s="774"/>
      <c r="L2" s="774"/>
      <c r="M2" s="774"/>
      <c r="N2" s="774"/>
      <c r="O2" s="774"/>
      <c r="P2" s="774"/>
      <c r="Q2" s="783" t="str">
        <f>'Thong tin'!B4</f>
        <v>CTHADS Tỉnh Thái Bình</v>
      </c>
      <c r="R2" s="783"/>
      <c r="S2" s="783"/>
      <c r="T2" s="783"/>
    </row>
    <row r="3" spans="1:20" s="383" customFormat="1" ht="18" customHeight="1">
      <c r="A3" s="788" t="s">
        <v>227</v>
      </c>
      <c r="B3" s="788"/>
      <c r="C3" s="788"/>
      <c r="D3" s="788"/>
      <c r="E3" s="775" t="str">
        <f>'Thong tin'!B3</f>
        <v>11 tháng / năm 2016</v>
      </c>
      <c r="F3" s="775"/>
      <c r="G3" s="775"/>
      <c r="H3" s="775"/>
      <c r="I3" s="775"/>
      <c r="J3" s="775"/>
      <c r="K3" s="775"/>
      <c r="L3" s="775"/>
      <c r="M3" s="775"/>
      <c r="N3" s="775"/>
      <c r="O3" s="775"/>
      <c r="P3" s="775"/>
      <c r="Q3" s="415" t="s">
        <v>347</v>
      </c>
      <c r="R3" s="398"/>
      <c r="S3" s="389"/>
      <c r="T3" s="389"/>
    </row>
    <row r="4" spans="1:20" ht="14.25" customHeight="1">
      <c r="A4" s="399" t="s">
        <v>105</v>
      </c>
      <c r="B4" s="388"/>
      <c r="C4" s="388"/>
      <c r="D4" s="388"/>
      <c r="E4" s="388"/>
      <c r="F4" s="388"/>
      <c r="G4" s="388"/>
      <c r="H4" s="388"/>
      <c r="I4" s="388"/>
      <c r="J4" s="388"/>
      <c r="K4" s="388"/>
      <c r="L4" s="388"/>
      <c r="M4" s="388"/>
      <c r="N4" s="388"/>
      <c r="O4" s="403"/>
      <c r="P4" s="403"/>
      <c r="Q4" s="784" t="s">
        <v>289</v>
      </c>
      <c r="R4" s="784"/>
      <c r="S4" s="784"/>
      <c r="T4" s="784"/>
    </row>
    <row r="5" spans="1:20" s="383" customFormat="1" ht="21.75" customHeight="1" thickBot="1">
      <c r="A5" s="382"/>
      <c r="B5" s="21"/>
      <c r="C5" s="21"/>
      <c r="D5" s="382"/>
      <c r="E5" s="382"/>
      <c r="F5" s="382"/>
      <c r="G5" s="382"/>
      <c r="H5" s="382"/>
      <c r="I5" s="382"/>
      <c r="J5" s="382"/>
      <c r="K5" s="382"/>
      <c r="L5" s="382"/>
      <c r="M5" s="382"/>
      <c r="N5" s="382"/>
      <c r="O5" s="382"/>
      <c r="P5" s="382"/>
      <c r="Q5" s="781" t="s">
        <v>418</v>
      </c>
      <c r="R5" s="781"/>
      <c r="S5" s="781"/>
      <c r="T5" s="781"/>
    </row>
    <row r="6" spans="1:36" s="383" customFormat="1" ht="18.75" customHeight="1" thickTop="1">
      <c r="A6" s="789" t="s">
        <v>53</v>
      </c>
      <c r="B6" s="790"/>
      <c r="C6" s="787" t="s">
        <v>106</v>
      </c>
      <c r="D6" s="787"/>
      <c r="E6" s="787"/>
      <c r="F6" s="779" t="s">
        <v>97</v>
      </c>
      <c r="G6" s="779" t="s">
        <v>107</v>
      </c>
      <c r="H6" s="780" t="s">
        <v>98</v>
      </c>
      <c r="I6" s="780"/>
      <c r="J6" s="780"/>
      <c r="K6" s="780"/>
      <c r="L6" s="780"/>
      <c r="M6" s="780"/>
      <c r="N6" s="780"/>
      <c r="O6" s="780"/>
      <c r="P6" s="780"/>
      <c r="Q6" s="780"/>
      <c r="R6" s="780"/>
      <c r="S6" s="787" t="s">
        <v>231</v>
      </c>
      <c r="T6" s="785" t="s">
        <v>416</v>
      </c>
      <c r="U6" s="385"/>
      <c r="V6" s="385"/>
      <c r="W6" s="385"/>
      <c r="X6" s="385"/>
      <c r="Y6" s="385"/>
      <c r="Z6" s="385"/>
      <c r="AA6" s="385"/>
      <c r="AB6" s="385"/>
      <c r="AC6" s="385"/>
      <c r="AD6" s="385"/>
      <c r="AE6" s="385"/>
      <c r="AF6" s="385"/>
      <c r="AG6" s="385"/>
      <c r="AH6" s="385"/>
      <c r="AI6" s="385"/>
      <c r="AJ6" s="385"/>
    </row>
    <row r="7" spans="1:36" s="404" customFormat="1" ht="21" customHeight="1">
      <c r="A7" s="791"/>
      <c r="B7" s="763"/>
      <c r="C7" s="765" t="s">
        <v>42</v>
      </c>
      <c r="D7" s="766" t="s">
        <v>7</v>
      </c>
      <c r="E7" s="766"/>
      <c r="F7" s="764"/>
      <c r="G7" s="764"/>
      <c r="H7" s="764" t="s">
        <v>98</v>
      </c>
      <c r="I7" s="765" t="s">
        <v>99</v>
      </c>
      <c r="J7" s="765"/>
      <c r="K7" s="765"/>
      <c r="L7" s="765"/>
      <c r="M7" s="765"/>
      <c r="N7" s="765"/>
      <c r="O7" s="765"/>
      <c r="P7" s="765"/>
      <c r="Q7" s="765"/>
      <c r="R7" s="764" t="s">
        <v>108</v>
      </c>
      <c r="S7" s="765"/>
      <c r="T7" s="786"/>
      <c r="U7" s="389"/>
      <c r="V7" s="389"/>
      <c r="W7" s="389"/>
      <c r="X7" s="389"/>
      <c r="Y7" s="389"/>
      <c r="Z7" s="389"/>
      <c r="AA7" s="389"/>
      <c r="AB7" s="389"/>
      <c r="AC7" s="389"/>
      <c r="AD7" s="389"/>
      <c r="AE7" s="389"/>
      <c r="AF7" s="389"/>
      <c r="AG7" s="389"/>
      <c r="AH7" s="389"/>
      <c r="AI7" s="389"/>
      <c r="AJ7" s="389"/>
    </row>
    <row r="8" spans="1:36" s="383" customFormat="1" ht="21.75" customHeight="1">
      <c r="A8" s="791"/>
      <c r="B8" s="763"/>
      <c r="C8" s="765"/>
      <c r="D8" s="766" t="s">
        <v>109</v>
      </c>
      <c r="E8" s="766" t="s">
        <v>110</v>
      </c>
      <c r="F8" s="764"/>
      <c r="G8" s="764"/>
      <c r="H8" s="764"/>
      <c r="I8" s="764" t="s">
        <v>415</v>
      </c>
      <c r="J8" s="766" t="s">
        <v>7</v>
      </c>
      <c r="K8" s="766"/>
      <c r="L8" s="766"/>
      <c r="M8" s="766"/>
      <c r="N8" s="766"/>
      <c r="O8" s="766"/>
      <c r="P8" s="766"/>
      <c r="Q8" s="766"/>
      <c r="R8" s="764"/>
      <c r="S8" s="765"/>
      <c r="T8" s="786"/>
      <c r="U8" s="385"/>
      <c r="V8" s="385"/>
      <c r="W8" s="385"/>
      <c r="X8" s="385"/>
      <c r="Y8" s="385"/>
      <c r="Z8" s="385"/>
      <c r="AA8" s="385"/>
      <c r="AB8" s="385"/>
      <c r="AC8" s="385"/>
      <c r="AD8" s="385"/>
      <c r="AE8" s="385"/>
      <c r="AF8" s="385"/>
      <c r="AG8" s="385"/>
      <c r="AH8" s="385"/>
      <c r="AI8" s="385"/>
      <c r="AJ8" s="385"/>
    </row>
    <row r="9" spans="1:36" s="383" customFormat="1" ht="84" customHeight="1">
      <c r="A9" s="791"/>
      <c r="B9" s="763"/>
      <c r="C9" s="765"/>
      <c r="D9" s="766"/>
      <c r="E9" s="766"/>
      <c r="F9" s="764"/>
      <c r="G9" s="764"/>
      <c r="H9" s="764"/>
      <c r="I9" s="764"/>
      <c r="J9" s="393" t="s">
        <v>111</v>
      </c>
      <c r="K9" s="393" t="s">
        <v>112</v>
      </c>
      <c r="L9" s="393" t="s">
        <v>104</v>
      </c>
      <c r="M9" s="394" t="s">
        <v>100</v>
      </c>
      <c r="N9" s="394" t="s">
        <v>113</v>
      </c>
      <c r="O9" s="394" t="s">
        <v>101</v>
      </c>
      <c r="P9" s="394" t="s">
        <v>232</v>
      </c>
      <c r="Q9" s="394" t="s">
        <v>102</v>
      </c>
      <c r="R9" s="764"/>
      <c r="S9" s="765"/>
      <c r="T9" s="786"/>
      <c r="U9" s="385"/>
      <c r="V9" s="385"/>
      <c r="W9" s="385"/>
      <c r="X9" s="385"/>
      <c r="Y9" s="385"/>
      <c r="Z9" s="385"/>
      <c r="AA9" s="385"/>
      <c r="AB9" s="385"/>
      <c r="AC9" s="385"/>
      <c r="AD9" s="385"/>
      <c r="AE9" s="385"/>
      <c r="AF9" s="385"/>
      <c r="AG9" s="385"/>
      <c r="AH9" s="385"/>
      <c r="AI9" s="385"/>
      <c r="AJ9" s="385"/>
    </row>
    <row r="10" spans="1:20" s="383" customFormat="1" ht="17.25" customHeight="1">
      <c r="A10" s="792" t="s">
        <v>6</v>
      </c>
      <c r="B10" s="793"/>
      <c r="C10" s="401">
        <v>1</v>
      </c>
      <c r="D10" s="401">
        <v>2</v>
      </c>
      <c r="E10" s="401">
        <v>3</v>
      </c>
      <c r="F10" s="401">
        <v>4</v>
      </c>
      <c r="G10" s="401">
        <v>5</v>
      </c>
      <c r="H10" s="401">
        <v>6</v>
      </c>
      <c r="I10" s="401">
        <v>7</v>
      </c>
      <c r="J10" s="401">
        <v>8</v>
      </c>
      <c r="K10" s="401">
        <v>9</v>
      </c>
      <c r="L10" s="401" t="s">
        <v>79</v>
      </c>
      <c r="M10" s="401" t="s">
        <v>80</v>
      </c>
      <c r="N10" s="401" t="s">
        <v>81</v>
      </c>
      <c r="O10" s="401" t="s">
        <v>82</v>
      </c>
      <c r="P10" s="401" t="s">
        <v>83</v>
      </c>
      <c r="Q10" s="401" t="s">
        <v>234</v>
      </c>
      <c r="R10" s="401" t="s">
        <v>235</v>
      </c>
      <c r="S10" s="401" t="s">
        <v>236</v>
      </c>
      <c r="T10" s="402" t="s">
        <v>237</v>
      </c>
    </row>
    <row r="11" spans="1:20" s="421" customFormat="1" ht="18" customHeight="1">
      <c r="A11" s="771" t="s">
        <v>30</v>
      </c>
      <c r="B11" s="772"/>
      <c r="C11" s="427">
        <f>+C12+C18</f>
        <v>626375931</v>
      </c>
      <c r="D11" s="427">
        <f>+D12+D18</f>
        <v>464301121</v>
      </c>
      <c r="E11" s="427">
        <f>+E12+E18</f>
        <v>162074810</v>
      </c>
      <c r="F11" s="427">
        <f>+F12+F18</f>
        <v>6510097</v>
      </c>
      <c r="G11" s="427">
        <f>+G12+G18</f>
        <v>0</v>
      </c>
      <c r="H11" s="427">
        <f>+H12+H18</f>
        <v>619865834</v>
      </c>
      <c r="I11" s="427">
        <f>+I12+I18</f>
        <v>462770332</v>
      </c>
      <c r="J11" s="427">
        <f>+J12+J18</f>
        <v>37518011</v>
      </c>
      <c r="K11" s="427">
        <f>+K12+K18</f>
        <v>3742707</v>
      </c>
      <c r="L11" s="427">
        <f>+L12+L18</f>
        <v>33500</v>
      </c>
      <c r="M11" s="427">
        <f>+M12+M18</f>
        <v>144930810</v>
      </c>
      <c r="N11" s="427">
        <f>+N12+N18</f>
        <v>7038273</v>
      </c>
      <c r="O11" s="427">
        <f>+O12+O18</f>
        <v>77089130</v>
      </c>
      <c r="P11" s="427">
        <f>+P12+P18</f>
        <v>0</v>
      </c>
      <c r="Q11" s="427">
        <f>+Q12+Q18</f>
        <v>192417901</v>
      </c>
      <c r="R11" s="427">
        <f>+R12+R18</f>
        <v>157095502</v>
      </c>
      <c r="S11" s="428">
        <f>+R11+Q11+P11+O11+N11+M11</f>
        <v>578571616</v>
      </c>
      <c r="T11" s="420">
        <f>+(J11+K11+L11)/I11</f>
        <v>0.08923263905344736</v>
      </c>
    </row>
    <row r="12" spans="1:20" s="421" customFormat="1" ht="18" customHeight="1">
      <c r="A12" s="422" t="s">
        <v>0</v>
      </c>
      <c r="B12" s="423" t="s">
        <v>76</v>
      </c>
      <c r="C12" s="427">
        <f>+SUM(C13:C17)</f>
        <v>342098159</v>
      </c>
      <c r="D12" s="427">
        <f>+SUM(D13:D17)</f>
        <v>328311809</v>
      </c>
      <c r="E12" s="427">
        <f>+SUM(E13:E17)</f>
        <v>13786350</v>
      </c>
      <c r="F12" s="427">
        <f>+SUM(F13:F17)</f>
        <v>2666640</v>
      </c>
      <c r="G12" s="427">
        <f>+SUM(G13:G17)</f>
        <v>0</v>
      </c>
      <c r="H12" s="427">
        <f>+SUM(H13:H17)</f>
        <v>339431519</v>
      </c>
      <c r="I12" s="427">
        <f>+SUM(I13:I17)</f>
        <v>274226232</v>
      </c>
      <c r="J12" s="427">
        <f>+SUM(J13:J17)</f>
        <v>3763219</v>
      </c>
      <c r="K12" s="427">
        <f>+SUM(K13:K17)</f>
        <v>2200</v>
      </c>
      <c r="L12" s="427">
        <f>+SUM(L13:L17)</f>
        <v>0</v>
      </c>
      <c r="M12" s="427">
        <f>+SUM(M13:M17)</f>
        <v>35143721</v>
      </c>
      <c r="N12" s="427">
        <f>+SUM(N13:N17)</f>
        <v>6872012</v>
      </c>
      <c r="O12" s="427">
        <f>+SUM(O13:O17)</f>
        <v>71838788</v>
      </c>
      <c r="P12" s="427">
        <f>+SUM(P13:P17)</f>
        <v>0</v>
      </c>
      <c r="Q12" s="427">
        <f>+SUM(Q13:Q17)</f>
        <v>156606292</v>
      </c>
      <c r="R12" s="427">
        <f>+SUM(R13:R17)</f>
        <v>65205287</v>
      </c>
      <c r="S12" s="428">
        <f aca="true" t="shared" si="0" ref="S12:S62">+R12+Q12+P12+O12+N12+M12</f>
        <v>335666100</v>
      </c>
      <c r="T12" s="420">
        <f aca="true" t="shared" si="1" ref="T12:T62">+(J12+K12+L12)/I12</f>
        <v>0.013731067857869993</v>
      </c>
    </row>
    <row r="13" spans="1:20" s="421" customFormat="1" ht="18" customHeight="1">
      <c r="A13" s="442">
        <v>1</v>
      </c>
      <c r="B13" s="426" t="s">
        <v>478</v>
      </c>
      <c r="C13" s="427">
        <f>+SUM(D13:E13)</f>
        <v>2411148</v>
      </c>
      <c r="D13" s="427">
        <v>590356</v>
      </c>
      <c r="E13" s="427">
        <v>1820792</v>
      </c>
      <c r="F13" s="427">
        <v>1662109</v>
      </c>
      <c r="G13" s="427"/>
      <c r="H13" s="427">
        <f>+I13+R13</f>
        <v>749039</v>
      </c>
      <c r="I13" s="427">
        <f>+SUM(J13:Q13)</f>
        <v>221138</v>
      </c>
      <c r="J13" s="427">
        <v>169863</v>
      </c>
      <c r="K13" s="427"/>
      <c r="L13" s="427"/>
      <c r="M13" s="427">
        <v>51274</v>
      </c>
      <c r="N13" s="427"/>
      <c r="O13" s="427"/>
      <c r="P13" s="427"/>
      <c r="Q13" s="427">
        <v>1</v>
      </c>
      <c r="R13" s="428">
        <v>527901</v>
      </c>
      <c r="S13" s="428">
        <f t="shared" si="0"/>
        <v>579176</v>
      </c>
      <c r="T13" s="420">
        <f t="shared" si="1"/>
        <v>0.768131212184247</v>
      </c>
    </row>
    <row r="14" spans="1:20" s="421" customFormat="1" ht="18" customHeight="1">
      <c r="A14" s="442">
        <v>2</v>
      </c>
      <c r="B14" s="426" t="s">
        <v>424</v>
      </c>
      <c r="C14" s="427">
        <f>+SUM(D14:E14)</f>
        <v>10488331</v>
      </c>
      <c r="D14" s="427">
        <v>9752773</v>
      </c>
      <c r="E14" s="427">
        <v>735558</v>
      </c>
      <c r="F14" s="427">
        <v>384657</v>
      </c>
      <c r="G14" s="427"/>
      <c r="H14" s="427">
        <f>+I14+R14</f>
        <v>10103674</v>
      </c>
      <c r="I14" s="427">
        <f>+SUM(J14:Q14)</f>
        <v>9743931</v>
      </c>
      <c r="J14" s="427">
        <v>377847</v>
      </c>
      <c r="K14" s="427">
        <v>2200</v>
      </c>
      <c r="L14" s="427">
        <v>0</v>
      </c>
      <c r="M14" s="427">
        <v>15600</v>
      </c>
      <c r="N14" s="427">
        <v>0</v>
      </c>
      <c r="O14" s="427">
        <v>294993</v>
      </c>
      <c r="P14" s="427">
        <v>0</v>
      </c>
      <c r="Q14" s="427">
        <v>9053291</v>
      </c>
      <c r="R14" s="428">
        <v>359743</v>
      </c>
      <c r="S14" s="428">
        <f t="shared" si="0"/>
        <v>9723627</v>
      </c>
      <c r="T14" s="420">
        <f t="shared" si="1"/>
        <v>0.039003457639427044</v>
      </c>
    </row>
    <row r="15" spans="1:20" s="421" customFormat="1" ht="18" customHeight="1">
      <c r="A15" s="442">
        <v>3</v>
      </c>
      <c r="B15" s="426" t="s">
        <v>425</v>
      </c>
      <c r="C15" s="427">
        <f aca="true" t="shared" si="2" ref="C15:C62">+SUM(D15:E15)</f>
        <v>98629636</v>
      </c>
      <c r="D15" s="427">
        <v>88711397</v>
      </c>
      <c r="E15" s="427">
        <v>9918239</v>
      </c>
      <c r="F15" s="427">
        <v>573619</v>
      </c>
      <c r="G15" s="427">
        <v>0</v>
      </c>
      <c r="H15" s="427">
        <f aca="true" t="shared" si="3" ref="H15:H62">+I15+R15</f>
        <v>98056017</v>
      </c>
      <c r="I15" s="427">
        <f aca="true" t="shared" si="4" ref="I15:I62">+SUM(J15:Q15)</f>
        <v>34607236</v>
      </c>
      <c r="J15" s="427">
        <v>2345953</v>
      </c>
      <c r="K15" s="427">
        <v>0</v>
      </c>
      <c r="L15" s="427">
        <v>0</v>
      </c>
      <c r="M15" s="427">
        <v>32210883</v>
      </c>
      <c r="N15" s="427">
        <v>0</v>
      </c>
      <c r="O15" s="427">
        <v>50400</v>
      </c>
      <c r="P15" s="427">
        <v>0</v>
      </c>
      <c r="Q15" s="427">
        <v>0</v>
      </c>
      <c r="R15" s="428">
        <v>63448781</v>
      </c>
      <c r="S15" s="428">
        <f t="shared" si="0"/>
        <v>95710064</v>
      </c>
      <c r="T15" s="420">
        <f t="shared" si="1"/>
        <v>0.06778793313629554</v>
      </c>
    </row>
    <row r="16" spans="1:20" s="421" customFormat="1" ht="18" customHeight="1">
      <c r="A16" s="442">
        <v>4</v>
      </c>
      <c r="B16" s="426" t="s">
        <v>479</v>
      </c>
      <c r="C16" s="427">
        <f>+SUM(D16:E16)</f>
        <v>151394619</v>
      </c>
      <c r="D16" s="427">
        <f>150761046+6000</f>
        <v>150767046</v>
      </c>
      <c r="E16" s="427">
        <f>633573-6000</f>
        <v>627573</v>
      </c>
      <c r="F16" s="427">
        <v>10200</v>
      </c>
      <c r="G16" s="427">
        <v>0</v>
      </c>
      <c r="H16" s="427">
        <f>+I16+R16</f>
        <v>151384419</v>
      </c>
      <c r="I16" s="427">
        <f>+SUM(J16:Q16)</f>
        <v>150691963</v>
      </c>
      <c r="J16" s="427">
        <v>543387</v>
      </c>
      <c r="K16" s="427">
        <v>0</v>
      </c>
      <c r="L16" s="427">
        <v>0</v>
      </c>
      <c r="M16" s="427">
        <v>1547924</v>
      </c>
      <c r="N16" s="427">
        <v>1047652</v>
      </c>
      <c r="O16" s="427">
        <v>0</v>
      </c>
      <c r="P16" s="427">
        <v>0</v>
      </c>
      <c r="Q16" s="427">
        <v>147553000</v>
      </c>
      <c r="R16" s="428">
        <v>692456</v>
      </c>
      <c r="S16" s="428">
        <f>+R16+Q16+P16+O16+N16+M16</f>
        <v>150841032</v>
      </c>
      <c r="T16" s="420">
        <f>+(J16+K16+L16)/I16</f>
        <v>0.0036059454610727977</v>
      </c>
    </row>
    <row r="17" spans="1:20" s="421" customFormat="1" ht="18" customHeight="1">
      <c r="A17" s="442">
        <v>5</v>
      </c>
      <c r="B17" s="426" t="s">
        <v>426</v>
      </c>
      <c r="C17" s="427">
        <f t="shared" si="2"/>
        <v>79174425</v>
      </c>
      <c r="D17" s="427">
        <v>78490237</v>
      </c>
      <c r="E17" s="427">
        <v>684188</v>
      </c>
      <c r="F17" s="427">
        <v>36055</v>
      </c>
      <c r="G17" s="427">
        <v>0</v>
      </c>
      <c r="H17" s="427">
        <f t="shared" si="3"/>
        <v>79138370</v>
      </c>
      <c r="I17" s="427">
        <f t="shared" si="4"/>
        <v>78961964</v>
      </c>
      <c r="J17" s="427">
        <v>326169</v>
      </c>
      <c r="K17" s="427">
        <v>0</v>
      </c>
      <c r="L17" s="427">
        <v>0</v>
      </c>
      <c r="M17" s="427">
        <v>1318040</v>
      </c>
      <c r="N17" s="427">
        <v>5824360</v>
      </c>
      <c r="O17" s="427">
        <v>71493395</v>
      </c>
      <c r="P17" s="427"/>
      <c r="Q17" s="427">
        <v>0</v>
      </c>
      <c r="R17" s="428">
        <v>176406</v>
      </c>
      <c r="S17" s="428">
        <f t="shared" si="0"/>
        <v>78812201</v>
      </c>
      <c r="T17" s="420">
        <f t="shared" si="1"/>
        <v>0.004130710325290288</v>
      </c>
    </row>
    <row r="18" spans="1:20" s="421" customFormat="1" ht="18" customHeight="1">
      <c r="A18" s="422" t="s">
        <v>1</v>
      </c>
      <c r="B18" s="423" t="s">
        <v>17</v>
      </c>
      <c r="C18" s="427">
        <f>+C19+C27+C32+C37+C43+C49+C53+C58</f>
        <v>284277772</v>
      </c>
      <c r="D18" s="427">
        <f aca="true" t="shared" si="5" ref="D18:R18">+D19+D27+D32+D37+D43+D49+D53+D58</f>
        <v>135989312</v>
      </c>
      <c r="E18" s="427">
        <f t="shared" si="5"/>
        <v>148288460</v>
      </c>
      <c r="F18" s="427">
        <f t="shared" si="5"/>
        <v>3843457</v>
      </c>
      <c r="G18" s="427">
        <f t="shared" si="5"/>
        <v>0</v>
      </c>
      <c r="H18" s="427">
        <f t="shared" si="5"/>
        <v>280434315</v>
      </c>
      <c r="I18" s="427">
        <f t="shared" si="5"/>
        <v>188544100</v>
      </c>
      <c r="J18" s="427">
        <f t="shared" si="5"/>
        <v>33754792</v>
      </c>
      <c r="K18" s="427">
        <f t="shared" si="5"/>
        <v>3740507</v>
      </c>
      <c r="L18" s="427">
        <f t="shared" si="5"/>
        <v>33500</v>
      </c>
      <c r="M18" s="427">
        <f t="shared" si="5"/>
        <v>109787089</v>
      </c>
      <c r="N18" s="427">
        <f t="shared" si="5"/>
        <v>166261</v>
      </c>
      <c r="O18" s="427">
        <f t="shared" si="5"/>
        <v>5250342</v>
      </c>
      <c r="P18" s="427">
        <f t="shared" si="5"/>
        <v>0</v>
      </c>
      <c r="Q18" s="427">
        <f t="shared" si="5"/>
        <v>35811609</v>
      </c>
      <c r="R18" s="427">
        <f t="shared" si="5"/>
        <v>91890215</v>
      </c>
      <c r="S18" s="428">
        <f t="shared" si="0"/>
        <v>242905516</v>
      </c>
      <c r="T18" s="420">
        <f t="shared" si="1"/>
        <v>0.19904520480884844</v>
      </c>
    </row>
    <row r="19" spans="1:20" s="431" customFormat="1" ht="18" customHeight="1">
      <c r="A19" s="429">
        <v>1</v>
      </c>
      <c r="B19" s="430" t="s">
        <v>427</v>
      </c>
      <c r="C19" s="427">
        <f>+SUM(C20:C26)</f>
        <v>104110340</v>
      </c>
      <c r="D19" s="427">
        <f aca="true" t="shared" si="6" ref="D19:R19">+SUM(D20:D26)</f>
        <v>89573126</v>
      </c>
      <c r="E19" s="427">
        <f t="shared" si="6"/>
        <v>14537214</v>
      </c>
      <c r="F19" s="427">
        <f t="shared" si="6"/>
        <v>798360</v>
      </c>
      <c r="G19" s="427">
        <f t="shared" si="6"/>
        <v>0</v>
      </c>
      <c r="H19" s="427">
        <f t="shared" si="6"/>
        <v>103311980</v>
      </c>
      <c r="I19" s="427">
        <f t="shared" si="6"/>
        <v>97843226</v>
      </c>
      <c r="J19" s="427">
        <f t="shared" si="6"/>
        <v>2838475</v>
      </c>
      <c r="K19" s="427">
        <f t="shared" si="6"/>
        <v>1329492</v>
      </c>
      <c r="L19" s="427">
        <f t="shared" si="6"/>
        <v>0</v>
      </c>
      <c r="M19" s="427">
        <f t="shared" si="6"/>
        <v>57272976</v>
      </c>
      <c r="N19" s="427">
        <f t="shared" si="6"/>
        <v>15980</v>
      </c>
      <c r="O19" s="427">
        <f t="shared" si="6"/>
        <v>4710058</v>
      </c>
      <c r="P19" s="427">
        <f t="shared" si="6"/>
        <v>0</v>
      </c>
      <c r="Q19" s="427">
        <f t="shared" si="6"/>
        <v>31676245</v>
      </c>
      <c r="R19" s="427">
        <f t="shared" si="6"/>
        <v>5468754</v>
      </c>
      <c r="S19" s="428">
        <f t="shared" si="0"/>
        <v>99144013</v>
      </c>
      <c r="T19" s="420">
        <f t="shared" si="1"/>
        <v>0.04259842168327524</v>
      </c>
    </row>
    <row r="20" spans="1:20" s="435" customFormat="1" ht="18" customHeight="1">
      <c r="A20" s="432">
        <v>1</v>
      </c>
      <c r="B20" s="433" t="s">
        <v>428</v>
      </c>
      <c r="C20" s="427">
        <f t="shared" si="2"/>
        <v>1135702</v>
      </c>
      <c r="D20" s="434">
        <v>680359</v>
      </c>
      <c r="E20" s="434">
        <v>455343</v>
      </c>
      <c r="F20" s="434">
        <v>15125</v>
      </c>
      <c r="G20" s="434"/>
      <c r="H20" s="427">
        <f t="shared" si="3"/>
        <v>1120577</v>
      </c>
      <c r="I20" s="427">
        <f t="shared" si="4"/>
        <v>709234</v>
      </c>
      <c r="J20" s="434">
        <v>274785</v>
      </c>
      <c r="K20" s="434">
        <v>0</v>
      </c>
      <c r="L20" s="434">
        <v>0</v>
      </c>
      <c r="M20" s="434">
        <v>388349</v>
      </c>
      <c r="N20" s="434">
        <v>0</v>
      </c>
      <c r="O20" s="434">
        <v>46100</v>
      </c>
      <c r="P20" s="434">
        <v>0</v>
      </c>
      <c r="Q20" s="434">
        <v>0</v>
      </c>
      <c r="R20" s="428">
        <v>411343</v>
      </c>
      <c r="S20" s="428">
        <f t="shared" si="0"/>
        <v>845792</v>
      </c>
      <c r="T20" s="420">
        <f t="shared" si="1"/>
        <v>0.3874391244638582</v>
      </c>
    </row>
    <row r="21" spans="1:20" s="435" customFormat="1" ht="18" customHeight="1">
      <c r="A21" s="432">
        <v>2</v>
      </c>
      <c r="B21" s="433" t="s">
        <v>429</v>
      </c>
      <c r="C21" s="427">
        <f t="shared" si="2"/>
        <v>35414536</v>
      </c>
      <c r="D21" s="434">
        <v>34985373</v>
      </c>
      <c r="E21" s="434">
        <v>429163</v>
      </c>
      <c r="F21" s="434">
        <v>5700</v>
      </c>
      <c r="G21" s="434"/>
      <c r="H21" s="427">
        <f t="shared" si="3"/>
        <v>35408836</v>
      </c>
      <c r="I21" s="427">
        <f t="shared" si="4"/>
        <v>34934130</v>
      </c>
      <c r="J21" s="434">
        <v>196795</v>
      </c>
      <c r="K21" s="434">
        <v>0</v>
      </c>
      <c r="L21" s="434">
        <v>0</v>
      </c>
      <c r="M21" s="434">
        <v>30501259</v>
      </c>
      <c r="N21" s="434">
        <v>0</v>
      </c>
      <c r="O21" s="434">
        <v>0</v>
      </c>
      <c r="P21" s="434">
        <v>0</v>
      </c>
      <c r="Q21" s="434">
        <v>4236076</v>
      </c>
      <c r="R21" s="428">
        <v>474706</v>
      </c>
      <c r="S21" s="428">
        <f t="shared" si="0"/>
        <v>35212041</v>
      </c>
      <c r="T21" s="420">
        <f t="shared" si="1"/>
        <v>0.005633316186777802</v>
      </c>
    </row>
    <row r="22" spans="1:20" s="435" customFormat="1" ht="18" customHeight="1">
      <c r="A22" s="432">
        <v>3</v>
      </c>
      <c r="B22" s="433" t="s">
        <v>430</v>
      </c>
      <c r="C22" s="427">
        <f t="shared" si="2"/>
        <v>15965487</v>
      </c>
      <c r="D22" s="434">
        <v>6698351</v>
      </c>
      <c r="E22" s="434">
        <v>9267136</v>
      </c>
      <c r="F22" s="434">
        <v>663575</v>
      </c>
      <c r="G22" s="434"/>
      <c r="H22" s="427">
        <f t="shared" si="3"/>
        <v>15301912</v>
      </c>
      <c r="I22" s="427">
        <f t="shared" si="4"/>
        <v>15021388</v>
      </c>
      <c r="J22" s="434">
        <v>1404390</v>
      </c>
      <c r="K22" s="434">
        <v>0</v>
      </c>
      <c r="L22" s="434">
        <v>0</v>
      </c>
      <c r="M22" s="434">
        <v>8953040</v>
      </c>
      <c r="N22" s="434">
        <v>0</v>
      </c>
      <c r="O22" s="434">
        <v>4663958</v>
      </c>
      <c r="P22" s="434">
        <v>0</v>
      </c>
      <c r="Q22" s="434">
        <v>0</v>
      </c>
      <c r="R22" s="428">
        <v>280524</v>
      </c>
      <c r="S22" s="428">
        <f t="shared" si="0"/>
        <v>13897522</v>
      </c>
      <c r="T22" s="420">
        <f t="shared" si="1"/>
        <v>0.0934926918870613</v>
      </c>
    </row>
    <row r="23" spans="1:20" s="435" customFormat="1" ht="18" customHeight="1">
      <c r="A23" s="432">
        <v>4</v>
      </c>
      <c r="B23" s="433" t="s">
        <v>431</v>
      </c>
      <c r="C23" s="427">
        <f t="shared" si="2"/>
        <v>34786921</v>
      </c>
      <c r="D23" s="434">
        <v>32143064</v>
      </c>
      <c r="E23" s="434">
        <v>2643857</v>
      </c>
      <c r="F23" s="434">
        <v>0</v>
      </c>
      <c r="G23" s="434"/>
      <c r="H23" s="427">
        <f t="shared" si="3"/>
        <v>34786921</v>
      </c>
      <c r="I23" s="427">
        <f t="shared" si="4"/>
        <v>33406027</v>
      </c>
      <c r="J23" s="434">
        <v>407993</v>
      </c>
      <c r="K23" s="434">
        <v>1329492</v>
      </c>
      <c r="L23" s="434">
        <v>0</v>
      </c>
      <c r="M23" s="434">
        <v>4821462</v>
      </c>
      <c r="N23" s="434">
        <v>0</v>
      </c>
      <c r="O23" s="434">
        <v>0</v>
      </c>
      <c r="P23" s="434">
        <v>0</v>
      </c>
      <c r="Q23" s="434">
        <v>26847080</v>
      </c>
      <c r="R23" s="428">
        <v>1380894</v>
      </c>
      <c r="S23" s="428">
        <f t="shared" si="0"/>
        <v>33049436</v>
      </c>
      <c r="T23" s="420">
        <f t="shared" si="1"/>
        <v>0.05201112362149501</v>
      </c>
    </row>
    <row r="24" spans="1:20" s="435" customFormat="1" ht="18" customHeight="1">
      <c r="A24" s="432">
        <v>5</v>
      </c>
      <c r="B24" s="433" t="s">
        <v>432</v>
      </c>
      <c r="C24" s="427">
        <f t="shared" si="2"/>
        <v>10550078</v>
      </c>
      <c r="D24" s="434">
        <v>9945804</v>
      </c>
      <c r="E24" s="434">
        <v>604274</v>
      </c>
      <c r="F24" s="434">
        <v>10600</v>
      </c>
      <c r="G24" s="434"/>
      <c r="H24" s="427">
        <f t="shared" si="3"/>
        <v>10539478</v>
      </c>
      <c r="I24" s="427">
        <f t="shared" si="4"/>
        <v>9794832</v>
      </c>
      <c r="J24" s="434">
        <v>116169</v>
      </c>
      <c r="K24" s="434">
        <v>0</v>
      </c>
      <c r="L24" s="434">
        <v>0</v>
      </c>
      <c r="M24" s="434">
        <v>9636463</v>
      </c>
      <c r="N24" s="434">
        <v>0</v>
      </c>
      <c r="O24" s="434">
        <v>0</v>
      </c>
      <c r="P24" s="434">
        <v>0</v>
      </c>
      <c r="Q24" s="434">
        <v>42200</v>
      </c>
      <c r="R24" s="428">
        <v>744646</v>
      </c>
      <c r="S24" s="428">
        <f t="shared" si="0"/>
        <v>10423309</v>
      </c>
      <c r="T24" s="420">
        <f t="shared" si="1"/>
        <v>0.01186023404995614</v>
      </c>
    </row>
    <row r="25" spans="1:20" s="435" customFormat="1" ht="18" customHeight="1">
      <c r="A25" s="432">
        <v>6</v>
      </c>
      <c r="B25" s="433" t="s">
        <v>433</v>
      </c>
      <c r="C25" s="427">
        <f t="shared" si="2"/>
        <v>2353786</v>
      </c>
      <c r="D25" s="434">
        <v>1668856</v>
      </c>
      <c r="E25" s="434">
        <v>684930</v>
      </c>
      <c r="F25" s="434">
        <v>9560</v>
      </c>
      <c r="G25" s="434"/>
      <c r="H25" s="427">
        <f t="shared" si="3"/>
        <v>2344226</v>
      </c>
      <c r="I25" s="427">
        <f t="shared" si="4"/>
        <v>2101048</v>
      </c>
      <c r="J25" s="434">
        <v>217611</v>
      </c>
      <c r="K25" s="434">
        <v>0</v>
      </c>
      <c r="L25" s="434">
        <v>0</v>
      </c>
      <c r="M25" s="434">
        <v>1883437</v>
      </c>
      <c r="N25" s="434">
        <v>0</v>
      </c>
      <c r="O25" s="434">
        <v>0</v>
      </c>
      <c r="P25" s="434">
        <v>0</v>
      </c>
      <c r="Q25" s="434">
        <v>0</v>
      </c>
      <c r="R25" s="428">
        <v>243178</v>
      </c>
      <c r="S25" s="428">
        <f t="shared" si="0"/>
        <v>2126615</v>
      </c>
      <c r="T25" s="420">
        <f t="shared" si="1"/>
        <v>0.10357259805582737</v>
      </c>
    </row>
    <row r="26" spans="1:20" s="435" customFormat="1" ht="18" customHeight="1">
      <c r="A26" s="432">
        <v>7</v>
      </c>
      <c r="B26" s="433" t="s">
        <v>434</v>
      </c>
      <c r="C26" s="427">
        <f t="shared" si="2"/>
        <v>3903830</v>
      </c>
      <c r="D26" s="434">
        <v>3451319</v>
      </c>
      <c r="E26" s="434">
        <v>452511</v>
      </c>
      <c r="F26" s="434">
        <v>93800</v>
      </c>
      <c r="G26" s="434"/>
      <c r="H26" s="427">
        <f t="shared" si="3"/>
        <v>3810030</v>
      </c>
      <c r="I26" s="427">
        <f t="shared" si="4"/>
        <v>1876567</v>
      </c>
      <c r="J26" s="434">
        <v>220732</v>
      </c>
      <c r="K26" s="434">
        <v>0</v>
      </c>
      <c r="L26" s="434">
        <v>0</v>
      </c>
      <c r="M26" s="434">
        <v>1088966</v>
      </c>
      <c r="N26" s="434">
        <v>15980</v>
      </c>
      <c r="O26" s="434">
        <v>0</v>
      </c>
      <c r="P26" s="434">
        <v>0</v>
      </c>
      <c r="Q26" s="434">
        <v>550889</v>
      </c>
      <c r="R26" s="428">
        <v>1933463</v>
      </c>
      <c r="S26" s="428">
        <f t="shared" si="0"/>
        <v>3589298</v>
      </c>
      <c r="T26" s="420">
        <f t="shared" si="1"/>
        <v>0.11762542984076774</v>
      </c>
    </row>
    <row r="27" spans="1:20" s="431" customFormat="1" ht="18" customHeight="1">
      <c r="A27" s="429">
        <v>2</v>
      </c>
      <c r="B27" s="430" t="s">
        <v>435</v>
      </c>
      <c r="C27" s="427">
        <f>+SUM(C28:C31)</f>
        <v>23834024</v>
      </c>
      <c r="D27" s="427">
        <f aca="true" t="shared" si="7" ref="D27:R27">+SUM(D28:D31)</f>
        <v>5236774</v>
      </c>
      <c r="E27" s="427">
        <f t="shared" si="7"/>
        <v>18597250</v>
      </c>
      <c r="F27" s="427">
        <f t="shared" si="7"/>
        <v>2185489</v>
      </c>
      <c r="G27" s="427">
        <f t="shared" si="7"/>
        <v>0</v>
      </c>
      <c r="H27" s="427">
        <f t="shared" si="7"/>
        <v>21648535</v>
      </c>
      <c r="I27" s="427">
        <f t="shared" si="7"/>
        <v>20460458</v>
      </c>
      <c r="J27" s="427">
        <f t="shared" si="7"/>
        <v>1743966</v>
      </c>
      <c r="K27" s="427">
        <f t="shared" si="7"/>
        <v>941191</v>
      </c>
      <c r="L27" s="427">
        <f t="shared" si="7"/>
        <v>0</v>
      </c>
      <c r="M27" s="427">
        <f t="shared" si="7"/>
        <v>17617647</v>
      </c>
      <c r="N27" s="427">
        <f t="shared" si="7"/>
        <v>0</v>
      </c>
      <c r="O27" s="427">
        <f t="shared" si="7"/>
        <v>4767</v>
      </c>
      <c r="P27" s="427">
        <f t="shared" si="7"/>
        <v>0</v>
      </c>
      <c r="Q27" s="427">
        <f t="shared" si="7"/>
        <v>152887</v>
      </c>
      <c r="R27" s="427">
        <f t="shared" si="7"/>
        <v>1188077</v>
      </c>
      <c r="S27" s="428">
        <f t="shared" si="0"/>
        <v>18963378</v>
      </c>
      <c r="T27" s="420">
        <f t="shared" si="1"/>
        <v>0.13123640731795935</v>
      </c>
    </row>
    <row r="28" spans="1:20" s="435" customFormat="1" ht="18" customHeight="1">
      <c r="A28" s="432">
        <v>1</v>
      </c>
      <c r="B28" s="433" t="s">
        <v>436</v>
      </c>
      <c r="C28" s="427">
        <f t="shared" si="2"/>
        <v>3643260</v>
      </c>
      <c r="D28" s="434">
        <v>1818449</v>
      </c>
      <c r="E28" s="434">
        <v>1824811</v>
      </c>
      <c r="F28" s="434">
        <v>0</v>
      </c>
      <c r="G28" s="434"/>
      <c r="H28" s="427">
        <f t="shared" si="3"/>
        <v>3643260</v>
      </c>
      <c r="I28" s="427">
        <f t="shared" si="4"/>
        <v>3224776</v>
      </c>
      <c r="J28" s="434">
        <v>767723</v>
      </c>
      <c r="K28" s="434">
        <v>916920</v>
      </c>
      <c r="L28" s="434">
        <v>0</v>
      </c>
      <c r="M28" s="434">
        <v>1540133</v>
      </c>
      <c r="N28" s="434">
        <v>0</v>
      </c>
      <c r="O28" s="434">
        <v>0</v>
      </c>
      <c r="P28" s="434">
        <v>0</v>
      </c>
      <c r="Q28" s="434">
        <v>0</v>
      </c>
      <c r="R28" s="428">
        <v>418484</v>
      </c>
      <c r="S28" s="428">
        <f t="shared" si="0"/>
        <v>1958617</v>
      </c>
      <c r="T28" s="420">
        <f t="shared" si="1"/>
        <v>0.5224062074389043</v>
      </c>
    </row>
    <row r="29" spans="1:20" s="435" customFormat="1" ht="18" customHeight="1">
      <c r="A29" s="432">
        <v>2</v>
      </c>
      <c r="B29" s="433" t="s">
        <v>474</v>
      </c>
      <c r="C29" s="427">
        <f t="shared" si="2"/>
        <v>2930944</v>
      </c>
      <c r="D29" s="434">
        <v>2462244</v>
      </c>
      <c r="E29" s="434">
        <v>468700</v>
      </c>
      <c r="F29" s="434">
        <v>1954977</v>
      </c>
      <c r="G29" s="434"/>
      <c r="H29" s="427">
        <f t="shared" si="3"/>
        <v>975967</v>
      </c>
      <c r="I29" s="427">
        <f t="shared" si="4"/>
        <v>751050</v>
      </c>
      <c r="J29" s="434">
        <v>211373</v>
      </c>
      <c r="K29" s="434">
        <v>15000</v>
      </c>
      <c r="L29" s="434">
        <v>0</v>
      </c>
      <c r="M29" s="434">
        <v>371790</v>
      </c>
      <c r="N29" s="434">
        <v>0</v>
      </c>
      <c r="O29" s="434">
        <v>0</v>
      </c>
      <c r="P29" s="434">
        <v>0</v>
      </c>
      <c r="Q29" s="434">
        <v>152887</v>
      </c>
      <c r="R29" s="428">
        <v>224917</v>
      </c>
      <c r="S29" s="428">
        <f t="shared" si="0"/>
        <v>749594</v>
      </c>
      <c r="T29" s="420">
        <f t="shared" si="1"/>
        <v>0.3014086944943745</v>
      </c>
    </row>
    <row r="30" spans="1:20" s="435" customFormat="1" ht="18" customHeight="1">
      <c r="A30" s="432">
        <v>3</v>
      </c>
      <c r="B30" s="433" t="s">
        <v>437</v>
      </c>
      <c r="C30" s="427">
        <f t="shared" si="2"/>
        <v>1312308</v>
      </c>
      <c r="D30" s="434">
        <v>530785</v>
      </c>
      <c r="E30" s="434">
        <v>781523</v>
      </c>
      <c r="F30" s="434">
        <v>149310</v>
      </c>
      <c r="G30" s="434"/>
      <c r="H30" s="427">
        <f t="shared" si="3"/>
        <v>1162998</v>
      </c>
      <c r="I30" s="427">
        <f t="shared" si="4"/>
        <v>959317</v>
      </c>
      <c r="J30" s="434">
        <v>519757</v>
      </c>
      <c r="K30" s="434">
        <v>0</v>
      </c>
      <c r="L30" s="434">
        <v>0</v>
      </c>
      <c r="M30" s="434">
        <v>439560</v>
      </c>
      <c r="N30" s="434">
        <v>0</v>
      </c>
      <c r="O30" s="434">
        <v>0</v>
      </c>
      <c r="P30" s="434">
        <v>0</v>
      </c>
      <c r="Q30" s="434">
        <v>0</v>
      </c>
      <c r="R30" s="428">
        <v>203681</v>
      </c>
      <c r="S30" s="428">
        <f t="shared" si="0"/>
        <v>643241</v>
      </c>
      <c r="T30" s="420">
        <f t="shared" si="1"/>
        <v>0.5417990090866731</v>
      </c>
    </row>
    <row r="31" spans="1:20" s="435" customFormat="1" ht="18" customHeight="1">
      <c r="A31" s="432">
        <v>4</v>
      </c>
      <c r="B31" s="433" t="s">
        <v>475</v>
      </c>
      <c r="C31" s="427">
        <f t="shared" si="2"/>
        <v>15947512</v>
      </c>
      <c r="D31" s="434">
        <v>425296</v>
      </c>
      <c r="E31" s="434">
        <v>15522216</v>
      </c>
      <c r="F31" s="434">
        <v>81202</v>
      </c>
      <c r="G31" s="434"/>
      <c r="H31" s="427">
        <f t="shared" si="3"/>
        <v>15866310</v>
      </c>
      <c r="I31" s="427">
        <f t="shared" si="4"/>
        <v>15525315</v>
      </c>
      <c r="J31" s="434">
        <v>245113</v>
      </c>
      <c r="K31" s="434">
        <v>9271</v>
      </c>
      <c r="L31" s="434">
        <v>0</v>
      </c>
      <c r="M31" s="434">
        <v>15266164</v>
      </c>
      <c r="N31" s="434">
        <v>0</v>
      </c>
      <c r="O31" s="434">
        <v>4767</v>
      </c>
      <c r="P31" s="434">
        <v>0</v>
      </c>
      <c r="Q31" s="434">
        <v>0</v>
      </c>
      <c r="R31" s="428">
        <v>340995</v>
      </c>
      <c r="S31" s="428">
        <f t="shared" si="0"/>
        <v>15611926</v>
      </c>
      <c r="T31" s="420">
        <f t="shared" si="1"/>
        <v>0.016385110382623476</v>
      </c>
    </row>
    <row r="32" spans="1:20" s="431" customFormat="1" ht="18" customHeight="1">
      <c r="A32" s="429">
        <v>3</v>
      </c>
      <c r="B32" s="430" t="s">
        <v>438</v>
      </c>
      <c r="C32" s="427">
        <f>+SUM(C33:C36)</f>
        <v>7774907</v>
      </c>
      <c r="D32" s="427">
        <f aca="true" t="shared" si="8" ref="D32:R32">+SUM(D33:D36)</f>
        <v>3186540</v>
      </c>
      <c r="E32" s="427">
        <f t="shared" si="8"/>
        <v>4588367</v>
      </c>
      <c r="F32" s="427">
        <f t="shared" si="8"/>
        <v>111493</v>
      </c>
      <c r="G32" s="427">
        <f t="shared" si="8"/>
        <v>0</v>
      </c>
      <c r="H32" s="427">
        <f t="shared" si="8"/>
        <v>7663414</v>
      </c>
      <c r="I32" s="427">
        <f t="shared" si="8"/>
        <v>2491661</v>
      </c>
      <c r="J32" s="427">
        <f t="shared" si="8"/>
        <v>571940</v>
      </c>
      <c r="K32" s="427">
        <f t="shared" si="8"/>
        <v>116955</v>
      </c>
      <c r="L32" s="427">
        <f t="shared" si="8"/>
        <v>0</v>
      </c>
      <c r="M32" s="427">
        <f t="shared" si="8"/>
        <v>1802766</v>
      </c>
      <c r="N32" s="427">
        <f t="shared" si="8"/>
        <v>0</v>
      </c>
      <c r="O32" s="427">
        <f t="shared" si="8"/>
        <v>0</v>
      </c>
      <c r="P32" s="427">
        <f t="shared" si="8"/>
        <v>0</v>
      </c>
      <c r="Q32" s="427">
        <f t="shared" si="8"/>
        <v>0</v>
      </c>
      <c r="R32" s="427">
        <f t="shared" si="8"/>
        <v>5171753</v>
      </c>
      <c r="S32" s="428">
        <f t="shared" si="0"/>
        <v>6974519</v>
      </c>
      <c r="T32" s="420">
        <f t="shared" si="1"/>
        <v>0.2764802274466711</v>
      </c>
    </row>
    <row r="33" spans="1:20" s="435" customFormat="1" ht="18" customHeight="1">
      <c r="A33" s="432">
        <v>1</v>
      </c>
      <c r="B33" s="433" t="s">
        <v>439</v>
      </c>
      <c r="C33" s="427">
        <f t="shared" si="2"/>
        <v>3819188</v>
      </c>
      <c r="D33" s="434">
        <v>294226</v>
      </c>
      <c r="E33" s="434">
        <v>3524962</v>
      </c>
      <c r="F33" s="436">
        <v>7200</v>
      </c>
      <c r="G33" s="434">
        <v>0</v>
      </c>
      <c r="H33" s="427">
        <f t="shared" si="3"/>
        <v>3811988</v>
      </c>
      <c r="I33" s="427">
        <f t="shared" si="4"/>
        <v>386351</v>
      </c>
      <c r="J33" s="434">
        <v>110006</v>
      </c>
      <c r="K33" s="434">
        <v>14200</v>
      </c>
      <c r="L33" s="434">
        <v>0</v>
      </c>
      <c r="M33" s="434">
        <v>262145</v>
      </c>
      <c r="N33" s="436">
        <v>0</v>
      </c>
      <c r="O33" s="434">
        <v>0</v>
      </c>
      <c r="P33" s="434">
        <v>0</v>
      </c>
      <c r="Q33" s="434">
        <v>0</v>
      </c>
      <c r="R33" s="428">
        <v>3425637</v>
      </c>
      <c r="S33" s="428">
        <f t="shared" si="0"/>
        <v>3687782</v>
      </c>
      <c r="T33" s="420">
        <f t="shared" si="1"/>
        <v>0.3214848673874275</v>
      </c>
    </row>
    <row r="34" spans="1:20" s="435" customFormat="1" ht="18" customHeight="1">
      <c r="A34" s="432">
        <v>2</v>
      </c>
      <c r="B34" s="433" t="s">
        <v>440</v>
      </c>
      <c r="C34" s="427">
        <f t="shared" si="2"/>
        <v>1165498</v>
      </c>
      <c r="D34" s="434">
        <v>953485</v>
      </c>
      <c r="E34" s="434">
        <v>212013</v>
      </c>
      <c r="F34" s="436">
        <v>32633</v>
      </c>
      <c r="G34" s="434">
        <v>0</v>
      </c>
      <c r="H34" s="427">
        <f t="shared" si="3"/>
        <v>1132865</v>
      </c>
      <c r="I34" s="427">
        <f t="shared" si="4"/>
        <v>699261</v>
      </c>
      <c r="J34" s="434">
        <v>134479</v>
      </c>
      <c r="K34" s="434">
        <v>39340</v>
      </c>
      <c r="L34" s="434">
        <v>0</v>
      </c>
      <c r="M34" s="434">
        <v>525442</v>
      </c>
      <c r="N34" s="436">
        <v>0</v>
      </c>
      <c r="O34" s="434">
        <v>0</v>
      </c>
      <c r="P34" s="434">
        <v>0</v>
      </c>
      <c r="Q34" s="434">
        <v>0</v>
      </c>
      <c r="R34" s="428">
        <v>433604</v>
      </c>
      <c r="S34" s="428">
        <f t="shared" si="0"/>
        <v>959046</v>
      </c>
      <c r="T34" s="420">
        <f t="shared" si="1"/>
        <v>0.2485752816187375</v>
      </c>
    </row>
    <row r="35" spans="1:20" s="435" customFormat="1" ht="18" customHeight="1">
      <c r="A35" s="432">
        <v>3</v>
      </c>
      <c r="B35" s="433" t="s">
        <v>441</v>
      </c>
      <c r="C35" s="427">
        <f t="shared" si="2"/>
        <v>667073</v>
      </c>
      <c r="D35" s="434">
        <v>505115</v>
      </c>
      <c r="E35" s="434">
        <v>161958</v>
      </c>
      <c r="F35" s="436">
        <v>27200</v>
      </c>
      <c r="G35" s="434">
        <v>0</v>
      </c>
      <c r="H35" s="427">
        <f t="shared" si="3"/>
        <v>639873</v>
      </c>
      <c r="I35" s="427">
        <f t="shared" si="4"/>
        <v>430095</v>
      </c>
      <c r="J35" s="434">
        <v>102707</v>
      </c>
      <c r="K35" s="434">
        <v>19518</v>
      </c>
      <c r="L35" s="434">
        <v>0</v>
      </c>
      <c r="M35" s="434">
        <v>307870</v>
      </c>
      <c r="N35" s="436">
        <v>0</v>
      </c>
      <c r="O35" s="434">
        <v>0</v>
      </c>
      <c r="P35" s="434">
        <v>0</v>
      </c>
      <c r="Q35" s="434">
        <v>0</v>
      </c>
      <c r="R35" s="428">
        <v>209778</v>
      </c>
      <c r="S35" s="428">
        <f t="shared" si="0"/>
        <v>517648</v>
      </c>
      <c r="T35" s="420">
        <f t="shared" si="1"/>
        <v>0.28418140178332696</v>
      </c>
    </row>
    <row r="36" spans="1:20" s="435" customFormat="1" ht="18" customHeight="1">
      <c r="A36" s="432">
        <v>4</v>
      </c>
      <c r="B36" s="433" t="s">
        <v>442</v>
      </c>
      <c r="C36" s="427">
        <f t="shared" si="2"/>
        <v>2123148</v>
      </c>
      <c r="D36" s="434">
        <v>1433714</v>
      </c>
      <c r="E36" s="434">
        <v>689434</v>
      </c>
      <c r="F36" s="436">
        <v>44460</v>
      </c>
      <c r="G36" s="434">
        <v>0</v>
      </c>
      <c r="H36" s="427">
        <f t="shared" si="3"/>
        <v>2078688</v>
      </c>
      <c r="I36" s="427">
        <f t="shared" si="4"/>
        <v>975954</v>
      </c>
      <c r="J36" s="434">
        <v>224748</v>
      </c>
      <c r="K36" s="434">
        <v>43897</v>
      </c>
      <c r="L36" s="434">
        <v>0</v>
      </c>
      <c r="M36" s="434">
        <v>707309</v>
      </c>
      <c r="N36" s="436">
        <v>0</v>
      </c>
      <c r="O36" s="434">
        <v>0</v>
      </c>
      <c r="P36" s="434">
        <v>0</v>
      </c>
      <c r="Q36" s="434">
        <v>0</v>
      </c>
      <c r="R36" s="428">
        <v>1102734</v>
      </c>
      <c r="S36" s="428">
        <f t="shared" si="0"/>
        <v>1810043</v>
      </c>
      <c r="T36" s="420">
        <f t="shared" si="1"/>
        <v>0.275263998098271</v>
      </c>
    </row>
    <row r="37" spans="1:20" s="431" customFormat="1" ht="18" customHeight="1">
      <c r="A37" s="429">
        <v>4</v>
      </c>
      <c r="B37" s="430" t="s">
        <v>443</v>
      </c>
      <c r="C37" s="427">
        <f>+SUM(C38:C42)</f>
        <v>24343411</v>
      </c>
      <c r="D37" s="427">
        <f aca="true" t="shared" si="9" ref="D37:R37">+SUM(D38:D42)</f>
        <v>13462348</v>
      </c>
      <c r="E37" s="427">
        <f t="shared" si="9"/>
        <v>10881063</v>
      </c>
      <c r="F37" s="427">
        <f t="shared" si="9"/>
        <v>691094</v>
      </c>
      <c r="G37" s="427">
        <f t="shared" si="9"/>
        <v>0</v>
      </c>
      <c r="H37" s="427">
        <f t="shared" si="9"/>
        <v>23652317</v>
      </c>
      <c r="I37" s="427">
        <f t="shared" si="9"/>
        <v>19480053</v>
      </c>
      <c r="J37" s="427">
        <f t="shared" si="9"/>
        <v>1400414</v>
      </c>
      <c r="K37" s="427">
        <f t="shared" si="9"/>
        <v>0</v>
      </c>
      <c r="L37" s="427">
        <f t="shared" si="9"/>
        <v>0</v>
      </c>
      <c r="M37" s="427">
        <f t="shared" si="9"/>
        <v>14774738</v>
      </c>
      <c r="N37" s="427">
        <f t="shared" si="9"/>
        <v>102920</v>
      </c>
      <c r="O37" s="427">
        <f t="shared" si="9"/>
        <v>533067</v>
      </c>
      <c r="P37" s="427">
        <f t="shared" si="9"/>
        <v>0</v>
      </c>
      <c r="Q37" s="427">
        <f t="shared" si="9"/>
        <v>2668914</v>
      </c>
      <c r="R37" s="427">
        <f t="shared" si="9"/>
        <v>4172264</v>
      </c>
      <c r="S37" s="428">
        <f t="shared" si="0"/>
        <v>22251903</v>
      </c>
      <c r="T37" s="420">
        <f t="shared" si="1"/>
        <v>0.07188964013598936</v>
      </c>
    </row>
    <row r="38" spans="1:20" s="435" customFormat="1" ht="18" customHeight="1">
      <c r="A38" s="432">
        <v>1</v>
      </c>
      <c r="B38" s="433" t="s">
        <v>444</v>
      </c>
      <c r="C38" s="427">
        <f t="shared" si="2"/>
        <v>7653486</v>
      </c>
      <c r="D38" s="434">
        <v>1565536</v>
      </c>
      <c r="E38" s="434">
        <v>6087950</v>
      </c>
      <c r="F38" s="436">
        <v>187860</v>
      </c>
      <c r="G38" s="434">
        <v>0</v>
      </c>
      <c r="H38" s="427">
        <f t="shared" si="3"/>
        <v>7465626</v>
      </c>
      <c r="I38" s="427">
        <f t="shared" si="4"/>
        <v>4586627</v>
      </c>
      <c r="J38" s="434">
        <v>418738</v>
      </c>
      <c r="K38" s="434">
        <v>0</v>
      </c>
      <c r="L38" s="434">
        <v>0</v>
      </c>
      <c r="M38" s="434">
        <v>3105108</v>
      </c>
      <c r="N38" s="436">
        <v>102920</v>
      </c>
      <c r="O38" s="434">
        <v>533067</v>
      </c>
      <c r="P38" s="434">
        <v>0</v>
      </c>
      <c r="Q38" s="434">
        <v>426794</v>
      </c>
      <c r="R38" s="428">
        <v>2878999</v>
      </c>
      <c r="S38" s="428">
        <f t="shared" si="0"/>
        <v>7046888</v>
      </c>
      <c r="T38" s="420">
        <f t="shared" si="1"/>
        <v>0.09129541163909775</v>
      </c>
    </row>
    <row r="39" spans="1:20" s="435" customFormat="1" ht="18" customHeight="1">
      <c r="A39" s="432">
        <v>2</v>
      </c>
      <c r="B39" s="433" t="s">
        <v>445</v>
      </c>
      <c r="C39" s="427">
        <f t="shared" si="2"/>
        <v>892048</v>
      </c>
      <c r="D39" s="434">
        <v>210159</v>
      </c>
      <c r="E39" s="434">
        <v>681889</v>
      </c>
      <c r="F39" s="436">
        <v>493034</v>
      </c>
      <c r="G39" s="434">
        <v>0</v>
      </c>
      <c r="H39" s="427">
        <f t="shared" si="3"/>
        <v>399014</v>
      </c>
      <c r="I39" s="427">
        <f t="shared" si="4"/>
        <v>304596</v>
      </c>
      <c r="J39" s="434">
        <v>77857</v>
      </c>
      <c r="K39" s="434">
        <v>0</v>
      </c>
      <c r="L39" s="434">
        <v>0</v>
      </c>
      <c r="M39" s="434">
        <v>226739</v>
      </c>
      <c r="N39" s="436">
        <v>0</v>
      </c>
      <c r="O39" s="434">
        <v>0</v>
      </c>
      <c r="P39" s="434">
        <v>0</v>
      </c>
      <c r="Q39" s="434">
        <v>0</v>
      </c>
      <c r="R39" s="428">
        <v>94418</v>
      </c>
      <c r="S39" s="428">
        <f t="shared" si="0"/>
        <v>321157</v>
      </c>
      <c r="T39" s="420">
        <f t="shared" si="1"/>
        <v>0.2556074275433689</v>
      </c>
    </row>
    <row r="40" spans="1:20" s="435" customFormat="1" ht="18" customHeight="1">
      <c r="A40" s="432">
        <v>3</v>
      </c>
      <c r="B40" s="433" t="s">
        <v>446</v>
      </c>
      <c r="C40" s="427">
        <f t="shared" si="2"/>
        <v>3088376</v>
      </c>
      <c r="D40" s="434">
        <v>858150</v>
      </c>
      <c r="E40" s="434">
        <v>2230226</v>
      </c>
      <c r="F40" s="436">
        <v>0</v>
      </c>
      <c r="G40" s="434">
        <v>0</v>
      </c>
      <c r="H40" s="427">
        <f t="shared" si="3"/>
        <v>3088376</v>
      </c>
      <c r="I40" s="427">
        <f t="shared" si="4"/>
        <v>2625756</v>
      </c>
      <c r="J40" s="434">
        <v>688148</v>
      </c>
      <c r="K40" s="434">
        <v>0</v>
      </c>
      <c r="L40" s="434">
        <v>0</v>
      </c>
      <c r="M40" s="434">
        <v>1879288</v>
      </c>
      <c r="N40" s="436">
        <v>0</v>
      </c>
      <c r="O40" s="434">
        <v>0</v>
      </c>
      <c r="P40" s="434">
        <v>0</v>
      </c>
      <c r="Q40" s="434">
        <v>58320</v>
      </c>
      <c r="R40" s="428">
        <v>462620</v>
      </c>
      <c r="S40" s="428">
        <f t="shared" si="0"/>
        <v>2400228</v>
      </c>
      <c r="T40" s="420">
        <f t="shared" si="1"/>
        <v>0.26207614111897676</v>
      </c>
    </row>
    <row r="41" spans="1:20" s="435" customFormat="1" ht="18" customHeight="1">
      <c r="A41" s="432">
        <v>4</v>
      </c>
      <c r="B41" s="433" t="s">
        <v>447</v>
      </c>
      <c r="C41" s="427">
        <f t="shared" si="2"/>
        <v>2411787</v>
      </c>
      <c r="D41" s="434">
        <v>1414433</v>
      </c>
      <c r="E41" s="434">
        <v>997354</v>
      </c>
      <c r="F41" s="436">
        <v>10200</v>
      </c>
      <c r="G41" s="434">
        <v>0</v>
      </c>
      <c r="H41" s="427">
        <f t="shared" si="3"/>
        <v>2401587</v>
      </c>
      <c r="I41" s="427">
        <f t="shared" si="4"/>
        <v>2114738</v>
      </c>
      <c r="J41" s="434">
        <v>151994</v>
      </c>
      <c r="K41" s="434">
        <v>0</v>
      </c>
      <c r="L41" s="434">
        <v>0</v>
      </c>
      <c r="M41" s="434">
        <v>1077360</v>
      </c>
      <c r="N41" s="436">
        <v>0</v>
      </c>
      <c r="O41" s="434">
        <v>0</v>
      </c>
      <c r="P41" s="434">
        <v>0</v>
      </c>
      <c r="Q41" s="434">
        <v>885384</v>
      </c>
      <c r="R41" s="428">
        <v>286849</v>
      </c>
      <c r="S41" s="428">
        <f t="shared" si="0"/>
        <v>2249593</v>
      </c>
      <c r="T41" s="420">
        <f t="shared" si="1"/>
        <v>0.07187367891436197</v>
      </c>
    </row>
    <row r="42" spans="1:20" s="435" customFormat="1" ht="18" customHeight="1">
      <c r="A42" s="432">
        <v>5</v>
      </c>
      <c r="B42" s="433" t="s">
        <v>448</v>
      </c>
      <c r="C42" s="427">
        <f t="shared" si="2"/>
        <v>10297714</v>
      </c>
      <c r="D42" s="434">
        <v>9414070</v>
      </c>
      <c r="E42" s="434">
        <v>883644</v>
      </c>
      <c r="F42" s="436">
        <v>0</v>
      </c>
      <c r="G42" s="434">
        <v>0</v>
      </c>
      <c r="H42" s="427">
        <f t="shared" si="3"/>
        <v>10297714</v>
      </c>
      <c r="I42" s="427">
        <f t="shared" si="4"/>
        <v>9848336</v>
      </c>
      <c r="J42" s="434">
        <v>63677</v>
      </c>
      <c r="K42" s="434">
        <v>0</v>
      </c>
      <c r="L42" s="434">
        <v>0</v>
      </c>
      <c r="M42" s="434">
        <v>8486243</v>
      </c>
      <c r="N42" s="436">
        <v>0</v>
      </c>
      <c r="O42" s="434">
        <v>0</v>
      </c>
      <c r="P42" s="434">
        <v>0</v>
      </c>
      <c r="Q42" s="434">
        <v>1298416</v>
      </c>
      <c r="R42" s="428">
        <v>449378</v>
      </c>
      <c r="S42" s="428">
        <f t="shared" si="0"/>
        <v>10234037</v>
      </c>
      <c r="T42" s="420">
        <f t="shared" si="1"/>
        <v>0.006465762337921858</v>
      </c>
    </row>
    <row r="43" spans="1:20" s="431" customFormat="1" ht="18" customHeight="1">
      <c r="A43" s="429">
        <v>5</v>
      </c>
      <c r="B43" s="430" t="s">
        <v>449</v>
      </c>
      <c r="C43" s="427">
        <f>+SUM(C44:C48)</f>
        <v>7313057</v>
      </c>
      <c r="D43" s="427">
        <f aca="true" t="shared" si="10" ref="D43:R43">+SUM(D44:D48)</f>
        <v>3719338</v>
      </c>
      <c r="E43" s="427">
        <f t="shared" si="10"/>
        <v>3593719</v>
      </c>
      <c r="F43" s="427">
        <f t="shared" si="10"/>
        <v>28860</v>
      </c>
      <c r="G43" s="427">
        <f t="shared" si="10"/>
        <v>0</v>
      </c>
      <c r="H43" s="427">
        <f t="shared" si="10"/>
        <v>7284197</v>
      </c>
      <c r="I43" s="427">
        <f t="shared" si="10"/>
        <v>4450456</v>
      </c>
      <c r="J43" s="427">
        <f t="shared" si="10"/>
        <v>1123834</v>
      </c>
      <c r="K43" s="427">
        <f t="shared" si="10"/>
        <v>905597</v>
      </c>
      <c r="L43" s="427">
        <f t="shared" si="10"/>
        <v>0</v>
      </c>
      <c r="M43" s="427">
        <f t="shared" si="10"/>
        <v>1099912</v>
      </c>
      <c r="N43" s="427">
        <f t="shared" si="10"/>
        <v>27060</v>
      </c>
      <c r="O43" s="427">
        <f t="shared" si="10"/>
        <v>200</v>
      </c>
      <c r="P43" s="427">
        <f t="shared" si="10"/>
        <v>0</v>
      </c>
      <c r="Q43" s="427">
        <f t="shared" si="10"/>
        <v>1293853</v>
      </c>
      <c r="R43" s="427">
        <f t="shared" si="10"/>
        <v>2833741</v>
      </c>
      <c r="S43" s="428">
        <f t="shared" si="0"/>
        <v>5254766</v>
      </c>
      <c r="T43" s="420">
        <f t="shared" si="1"/>
        <v>0.45600518239029886</v>
      </c>
    </row>
    <row r="44" spans="1:20" s="435" customFormat="1" ht="18" customHeight="1">
      <c r="A44" s="432">
        <v>1</v>
      </c>
      <c r="B44" s="433" t="s">
        <v>450</v>
      </c>
      <c r="C44" s="427">
        <f t="shared" si="2"/>
        <v>1318583</v>
      </c>
      <c r="D44" s="434">
        <v>699464</v>
      </c>
      <c r="E44" s="434">
        <v>619119</v>
      </c>
      <c r="F44" s="436">
        <v>5200</v>
      </c>
      <c r="G44" s="434">
        <v>0</v>
      </c>
      <c r="H44" s="427">
        <f t="shared" si="3"/>
        <v>1313383</v>
      </c>
      <c r="I44" s="427">
        <f t="shared" si="4"/>
        <v>328740</v>
      </c>
      <c r="J44" s="434">
        <v>258782</v>
      </c>
      <c r="K44" s="434">
        <v>3135</v>
      </c>
      <c r="L44" s="434">
        <v>0</v>
      </c>
      <c r="M44" s="434">
        <v>66623</v>
      </c>
      <c r="N44" s="436">
        <v>0</v>
      </c>
      <c r="O44" s="434">
        <v>200</v>
      </c>
      <c r="P44" s="434">
        <v>0</v>
      </c>
      <c r="Q44" s="434">
        <v>0</v>
      </c>
      <c r="R44" s="428">
        <v>984643</v>
      </c>
      <c r="S44" s="428">
        <f t="shared" si="0"/>
        <v>1051466</v>
      </c>
      <c r="T44" s="420">
        <f t="shared" si="1"/>
        <v>0.796729938553264</v>
      </c>
    </row>
    <row r="45" spans="1:20" s="435" customFormat="1" ht="18" customHeight="1">
      <c r="A45" s="432">
        <v>2</v>
      </c>
      <c r="B45" s="433" t="s">
        <v>451</v>
      </c>
      <c r="C45" s="427">
        <f t="shared" si="2"/>
        <v>1289096</v>
      </c>
      <c r="D45" s="434">
        <v>316776</v>
      </c>
      <c r="E45" s="434">
        <v>972320</v>
      </c>
      <c r="F45" s="436">
        <v>23660</v>
      </c>
      <c r="G45" s="434">
        <v>0</v>
      </c>
      <c r="H45" s="427">
        <f t="shared" si="3"/>
        <v>1265436</v>
      </c>
      <c r="I45" s="427">
        <f t="shared" si="4"/>
        <v>981557</v>
      </c>
      <c r="J45" s="434">
        <v>262198</v>
      </c>
      <c r="K45" s="434">
        <v>62393</v>
      </c>
      <c r="L45" s="434">
        <v>0</v>
      </c>
      <c r="M45" s="434">
        <v>604966</v>
      </c>
      <c r="N45" s="436">
        <v>0</v>
      </c>
      <c r="O45" s="434">
        <v>0</v>
      </c>
      <c r="P45" s="434">
        <v>0</v>
      </c>
      <c r="Q45" s="434">
        <v>52000</v>
      </c>
      <c r="R45" s="428">
        <v>283879</v>
      </c>
      <c r="S45" s="428">
        <f t="shared" si="0"/>
        <v>940845</v>
      </c>
      <c r="T45" s="420">
        <f t="shared" si="1"/>
        <v>0.3306899140854785</v>
      </c>
    </row>
    <row r="46" spans="1:20" s="435" customFormat="1" ht="18" customHeight="1">
      <c r="A46" s="432">
        <v>3</v>
      </c>
      <c r="B46" s="433" t="s">
        <v>452</v>
      </c>
      <c r="C46" s="427">
        <f t="shared" si="2"/>
        <v>2403839</v>
      </c>
      <c r="D46" s="434">
        <v>1777481</v>
      </c>
      <c r="E46" s="434">
        <v>626358</v>
      </c>
      <c r="F46" s="436">
        <v>0</v>
      </c>
      <c r="G46" s="434">
        <v>0</v>
      </c>
      <c r="H46" s="427">
        <f t="shared" si="3"/>
        <v>2403839</v>
      </c>
      <c r="I46" s="427">
        <f t="shared" si="4"/>
        <v>1891764</v>
      </c>
      <c r="J46" s="434">
        <v>395074</v>
      </c>
      <c r="K46" s="434">
        <v>11729</v>
      </c>
      <c r="L46" s="434">
        <v>0</v>
      </c>
      <c r="M46" s="434">
        <v>243108</v>
      </c>
      <c r="N46" s="436">
        <v>0</v>
      </c>
      <c r="O46" s="434">
        <v>0</v>
      </c>
      <c r="P46" s="434">
        <v>0</v>
      </c>
      <c r="Q46" s="434">
        <v>1241853</v>
      </c>
      <c r="R46" s="428">
        <v>512075</v>
      </c>
      <c r="S46" s="428">
        <f t="shared" si="0"/>
        <v>1997036</v>
      </c>
      <c r="T46" s="420">
        <f t="shared" si="1"/>
        <v>0.21503897949215653</v>
      </c>
    </row>
    <row r="47" spans="1:20" s="435" customFormat="1" ht="18" customHeight="1">
      <c r="A47" s="432">
        <v>4</v>
      </c>
      <c r="B47" s="433" t="s">
        <v>453</v>
      </c>
      <c r="C47" s="427">
        <f t="shared" si="2"/>
        <v>1080780</v>
      </c>
      <c r="D47" s="434">
        <v>125594</v>
      </c>
      <c r="E47" s="434">
        <v>955186</v>
      </c>
      <c r="F47" s="436">
        <v>0</v>
      </c>
      <c r="G47" s="434">
        <v>0</v>
      </c>
      <c r="H47" s="427">
        <f t="shared" si="3"/>
        <v>1080780</v>
      </c>
      <c r="I47" s="427">
        <f t="shared" si="4"/>
        <v>960104</v>
      </c>
      <c r="J47" s="434">
        <v>116711</v>
      </c>
      <c r="K47" s="434">
        <v>822139</v>
      </c>
      <c r="L47" s="434">
        <v>0</v>
      </c>
      <c r="M47" s="434">
        <v>21254</v>
      </c>
      <c r="N47" s="436">
        <v>0</v>
      </c>
      <c r="O47" s="434">
        <v>0</v>
      </c>
      <c r="P47" s="434">
        <v>0</v>
      </c>
      <c r="Q47" s="434">
        <v>0</v>
      </c>
      <c r="R47" s="428">
        <v>120676</v>
      </c>
      <c r="S47" s="428">
        <f t="shared" si="0"/>
        <v>141930</v>
      </c>
      <c r="T47" s="420">
        <f t="shared" si="1"/>
        <v>0.9778628148617233</v>
      </c>
    </row>
    <row r="48" spans="1:20" s="435" customFormat="1" ht="18" customHeight="1">
      <c r="A48" s="432">
        <v>4</v>
      </c>
      <c r="B48" s="433" t="s">
        <v>454</v>
      </c>
      <c r="C48" s="427">
        <f t="shared" si="2"/>
        <v>1220759</v>
      </c>
      <c r="D48" s="434">
        <v>800023</v>
      </c>
      <c r="E48" s="434">
        <v>420736</v>
      </c>
      <c r="F48" s="436">
        <v>0</v>
      </c>
      <c r="G48" s="434">
        <v>0</v>
      </c>
      <c r="H48" s="427">
        <f t="shared" si="3"/>
        <v>1220759</v>
      </c>
      <c r="I48" s="427">
        <f t="shared" si="4"/>
        <v>288291</v>
      </c>
      <c r="J48" s="434">
        <v>91069</v>
      </c>
      <c r="K48" s="434">
        <v>6201</v>
      </c>
      <c r="L48" s="434">
        <v>0</v>
      </c>
      <c r="M48" s="434">
        <v>163961</v>
      </c>
      <c r="N48" s="436">
        <v>27060</v>
      </c>
      <c r="O48" s="434">
        <v>0</v>
      </c>
      <c r="P48" s="434">
        <v>0</v>
      </c>
      <c r="Q48" s="434">
        <v>0</v>
      </c>
      <c r="R48" s="428">
        <v>932468</v>
      </c>
      <c r="S48" s="428">
        <f t="shared" si="0"/>
        <v>1123489</v>
      </c>
      <c r="T48" s="420">
        <f t="shared" si="1"/>
        <v>0.3374021388111318</v>
      </c>
    </row>
    <row r="49" spans="1:20" s="431" customFormat="1" ht="18" customHeight="1">
      <c r="A49" s="429">
        <v>6</v>
      </c>
      <c r="B49" s="430" t="s">
        <v>455</v>
      </c>
      <c r="C49" s="427">
        <f>+SUM(C50:C52)</f>
        <v>20838536</v>
      </c>
      <c r="D49" s="427">
        <f aca="true" t="shared" si="11" ref="D49:R49">+SUM(D50:D52)</f>
        <v>15009379</v>
      </c>
      <c r="E49" s="427">
        <f t="shared" si="11"/>
        <v>5829157</v>
      </c>
      <c r="F49" s="427">
        <f t="shared" si="11"/>
        <v>10131</v>
      </c>
      <c r="G49" s="427">
        <f t="shared" si="11"/>
        <v>0</v>
      </c>
      <c r="H49" s="427">
        <f>+SUM(H50:H52)</f>
        <v>20828405</v>
      </c>
      <c r="I49" s="427">
        <f t="shared" si="11"/>
        <v>11417922</v>
      </c>
      <c r="J49" s="427">
        <f t="shared" si="11"/>
        <v>1844415</v>
      </c>
      <c r="K49" s="427">
        <f t="shared" si="11"/>
        <v>99932</v>
      </c>
      <c r="L49" s="427">
        <f t="shared" si="11"/>
        <v>0</v>
      </c>
      <c r="M49" s="427">
        <f t="shared" si="11"/>
        <v>9471325</v>
      </c>
      <c r="N49" s="427">
        <f t="shared" si="11"/>
        <v>0</v>
      </c>
      <c r="O49" s="427">
        <f t="shared" si="11"/>
        <v>2250</v>
      </c>
      <c r="P49" s="427">
        <f t="shared" si="11"/>
        <v>0</v>
      </c>
      <c r="Q49" s="427">
        <f t="shared" si="11"/>
        <v>0</v>
      </c>
      <c r="R49" s="427">
        <f t="shared" si="11"/>
        <v>9410483</v>
      </c>
      <c r="S49" s="428">
        <f t="shared" si="0"/>
        <v>18884058</v>
      </c>
      <c r="T49" s="420">
        <f t="shared" si="1"/>
        <v>0.1702890420866424</v>
      </c>
    </row>
    <row r="50" spans="1:20" s="435" customFormat="1" ht="18" customHeight="1">
      <c r="A50" s="432">
        <v>3</v>
      </c>
      <c r="B50" s="433" t="s">
        <v>468</v>
      </c>
      <c r="C50" s="427">
        <f t="shared" si="2"/>
        <v>6902822</v>
      </c>
      <c r="D50" s="434">
        <v>5871491</v>
      </c>
      <c r="E50" s="434">
        <v>1031331</v>
      </c>
      <c r="F50" s="434">
        <v>1331</v>
      </c>
      <c r="G50" s="434"/>
      <c r="H50" s="427">
        <f>+I50+R50</f>
        <v>6901491</v>
      </c>
      <c r="I50" s="427">
        <f>+SUM(J50:Q50)</f>
        <v>5673673</v>
      </c>
      <c r="J50" s="434">
        <v>533479</v>
      </c>
      <c r="K50" s="434">
        <v>99932</v>
      </c>
      <c r="L50" s="434">
        <v>0</v>
      </c>
      <c r="M50" s="434">
        <v>5040262</v>
      </c>
      <c r="N50" s="434">
        <v>0</v>
      </c>
      <c r="O50" s="434"/>
      <c r="P50" s="434"/>
      <c r="Q50" s="434"/>
      <c r="R50" s="428">
        <v>1227818</v>
      </c>
      <c r="S50" s="428">
        <f t="shared" si="0"/>
        <v>6268080</v>
      </c>
      <c r="T50" s="420">
        <f t="shared" si="1"/>
        <v>0.1116403782875749</v>
      </c>
    </row>
    <row r="51" spans="1:20" s="435" customFormat="1" ht="18" customHeight="1">
      <c r="A51" s="432">
        <v>4</v>
      </c>
      <c r="B51" s="433" t="s">
        <v>469</v>
      </c>
      <c r="C51" s="427">
        <f t="shared" si="2"/>
        <v>10319159</v>
      </c>
      <c r="D51" s="434">
        <v>8501757</v>
      </c>
      <c r="E51" s="434">
        <v>1817402</v>
      </c>
      <c r="F51" s="434">
        <v>8800</v>
      </c>
      <c r="G51" s="434"/>
      <c r="H51" s="427">
        <f t="shared" si="3"/>
        <v>10310359</v>
      </c>
      <c r="I51" s="427">
        <f t="shared" si="4"/>
        <v>2335898</v>
      </c>
      <c r="J51" s="434">
        <v>1166370</v>
      </c>
      <c r="K51" s="434"/>
      <c r="L51" s="434"/>
      <c r="M51" s="434">
        <v>1169528</v>
      </c>
      <c r="N51" s="434"/>
      <c r="O51" s="434"/>
      <c r="P51" s="434"/>
      <c r="Q51" s="434"/>
      <c r="R51" s="428">
        <v>7974461</v>
      </c>
      <c r="S51" s="428">
        <f t="shared" si="0"/>
        <v>9143989</v>
      </c>
      <c r="T51" s="420">
        <f t="shared" si="1"/>
        <v>0.4993240287033081</v>
      </c>
    </row>
    <row r="52" spans="1:20" s="435" customFormat="1" ht="18" customHeight="1">
      <c r="A52" s="432">
        <v>5</v>
      </c>
      <c r="B52" s="433" t="s">
        <v>471</v>
      </c>
      <c r="C52" s="427">
        <f t="shared" si="2"/>
        <v>3616555</v>
      </c>
      <c r="D52" s="434">
        <v>636131</v>
      </c>
      <c r="E52" s="434">
        <v>2980424</v>
      </c>
      <c r="F52" s="434"/>
      <c r="G52" s="434"/>
      <c r="H52" s="427">
        <f t="shared" si="3"/>
        <v>3616555</v>
      </c>
      <c r="I52" s="427">
        <f t="shared" si="4"/>
        <v>3408351</v>
      </c>
      <c r="J52" s="434">
        <v>144566</v>
      </c>
      <c r="K52" s="434"/>
      <c r="L52" s="434"/>
      <c r="M52" s="434">
        <v>3261535</v>
      </c>
      <c r="N52" s="434"/>
      <c r="O52" s="434">
        <v>2250</v>
      </c>
      <c r="P52" s="434"/>
      <c r="Q52" s="434"/>
      <c r="R52" s="428">
        <v>208204</v>
      </c>
      <c r="S52" s="428">
        <f t="shared" si="0"/>
        <v>3471989</v>
      </c>
      <c r="T52" s="420">
        <f t="shared" si="1"/>
        <v>0.04241523246872168</v>
      </c>
    </row>
    <row r="53" spans="1:20" s="435" customFormat="1" ht="18" customHeight="1">
      <c r="A53" s="429">
        <v>7</v>
      </c>
      <c r="B53" s="430" t="s">
        <v>458</v>
      </c>
      <c r="C53" s="427">
        <f>+SUM(C54:C57)</f>
        <v>4780352</v>
      </c>
      <c r="D53" s="427">
        <f aca="true" t="shared" si="12" ref="D53:R53">+SUM(D54:D57)</f>
        <v>2093218</v>
      </c>
      <c r="E53" s="427">
        <f t="shared" si="12"/>
        <v>2687134</v>
      </c>
      <c r="F53" s="427">
        <f t="shared" si="12"/>
        <v>13100</v>
      </c>
      <c r="G53" s="427">
        <f t="shared" si="12"/>
        <v>0</v>
      </c>
      <c r="H53" s="427">
        <f t="shared" si="12"/>
        <v>4767252</v>
      </c>
      <c r="I53" s="427">
        <f t="shared" si="12"/>
        <v>2283952</v>
      </c>
      <c r="J53" s="427">
        <f t="shared" si="12"/>
        <v>1320464</v>
      </c>
      <c r="K53" s="427">
        <f t="shared" si="12"/>
        <v>228601</v>
      </c>
      <c r="L53" s="427">
        <f t="shared" si="12"/>
        <v>3110</v>
      </c>
      <c r="M53" s="427">
        <f t="shared" si="12"/>
        <v>711477</v>
      </c>
      <c r="N53" s="427">
        <f t="shared" si="12"/>
        <v>20300</v>
      </c>
      <c r="O53" s="427">
        <f t="shared" si="12"/>
        <v>0</v>
      </c>
      <c r="P53" s="427">
        <f t="shared" si="12"/>
        <v>0</v>
      </c>
      <c r="Q53" s="427">
        <f t="shared" si="12"/>
        <v>0</v>
      </c>
      <c r="R53" s="427">
        <f t="shared" si="12"/>
        <v>2483300</v>
      </c>
      <c r="S53" s="428">
        <f t="shared" si="0"/>
        <v>3215077</v>
      </c>
      <c r="T53" s="420">
        <f t="shared" si="1"/>
        <v>0.6796005345121089</v>
      </c>
    </row>
    <row r="54" spans="1:20" s="435" customFormat="1" ht="19.5" customHeight="1">
      <c r="A54" s="432">
        <v>1</v>
      </c>
      <c r="B54" s="433" t="s">
        <v>459</v>
      </c>
      <c r="C54" s="427">
        <f t="shared" si="2"/>
        <v>392702</v>
      </c>
      <c r="D54" s="434">
        <v>277201</v>
      </c>
      <c r="E54" s="434">
        <v>115501</v>
      </c>
      <c r="F54" s="434">
        <v>200</v>
      </c>
      <c r="G54" s="434">
        <v>0</v>
      </c>
      <c r="H54" s="427">
        <f t="shared" si="3"/>
        <v>392502</v>
      </c>
      <c r="I54" s="427">
        <f t="shared" si="4"/>
        <v>248781</v>
      </c>
      <c r="J54" s="434">
        <v>87076</v>
      </c>
      <c r="K54" s="434">
        <v>114620</v>
      </c>
      <c r="L54" s="434">
        <v>3110</v>
      </c>
      <c r="M54" s="434">
        <v>43975</v>
      </c>
      <c r="N54" s="434">
        <v>0</v>
      </c>
      <c r="O54" s="434">
        <v>0</v>
      </c>
      <c r="P54" s="434">
        <v>0</v>
      </c>
      <c r="Q54" s="434">
        <v>0</v>
      </c>
      <c r="R54" s="424">
        <v>143721</v>
      </c>
      <c r="S54" s="428">
        <f t="shared" si="0"/>
        <v>187696</v>
      </c>
      <c r="T54" s="420">
        <f t="shared" si="1"/>
        <v>0.8232381090195795</v>
      </c>
    </row>
    <row r="55" spans="1:20" s="431" customFormat="1" ht="18" customHeight="1">
      <c r="A55" s="432">
        <v>2</v>
      </c>
      <c r="B55" s="433" t="s">
        <v>467</v>
      </c>
      <c r="C55" s="427">
        <f t="shared" si="2"/>
        <v>1920941</v>
      </c>
      <c r="D55" s="449">
        <v>652069</v>
      </c>
      <c r="E55" s="449">
        <v>1268872</v>
      </c>
      <c r="F55" s="449">
        <v>12100</v>
      </c>
      <c r="G55" s="449">
        <v>0</v>
      </c>
      <c r="H55" s="427">
        <f t="shared" si="3"/>
        <v>1908841</v>
      </c>
      <c r="I55" s="427">
        <f t="shared" si="4"/>
        <v>828545</v>
      </c>
      <c r="J55" s="449">
        <v>418962</v>
      </c>
      <c r="K55" s="449">
        <v>17090</v>
      </c>
      <c r="L55" s="449">
        <v>0</v>
      </c>
      <c r="M55" s="449">
        <v>372193</v>
      </c>
      <c r="N55" s="449">
        <v>20300</v>
      </c>
      <c r="O55" s="449">
        <v>0</v>
      </c>
      <c r="P55" s="449">
        <v>0</v>
      </c>
      <c r="Q55" s="449">
        <v>0</v>
      </c>
      <c r="R55" s="427">
        <v>1080296</v>
      </c>
      <c r="S55" s="428">
        <f t="shared" si="0"/>
        <v>1472789</v>
      </c>
      <c r="T55" s="420">
        <f t="shared" si="1"/>
        <v>0.5262864418951294</v>
      </c>
    </row>
    <row r="56" spans="1:20" s="435" customFormat="1" ht="18" customHeight="1">
      <c r="A56" s="432">
        <v>3</v>
      </c>
      <c r="B56" s="433" t="s">
        <v>460</v>
      </c>
      <c r="C56" s="427">
        <f t="shared" si="2"/>
        <v>1484312</v>
      </c>
      <c r="D56" s="434">
        <v>638778</v>
      </c>
      <c r="E56" s="434">
        <v>845534</v>
      </c>
      <c r="F56" s="434">
        <v>400</v>
      </c>
      <c r="G56" s="434">
        <v>0</v>
      </c>
      <c r="H56" s="427">
        <f t="shared" si="3"/>
        <v>1483912</v>
      </c>
      <c r="I56" s="427">
        <f t="shared" si="4"/>
        <v>798048</v>
      </c>
      <c r="J56" s="434">
        <v>572428</v>
      </c>
      <c r="K56" s="434">
        <v>96891</v>
      </c>
      <c r="L56" s="434">
        <v>0</v>
      </c>
      <c r="M56" s="434">
        <v>128729</v>
      </c>
      <c r="N56" s="434">
        <v>0</v>
      </c>
      <c r="O56" s="434">
        <v>0</v>
      </c>
      <c r="P56" s="434">
        <v>0</v>
      </c>
      <c r="Q56" s="434">
        <v>0</v>
      </c>
      <c r="R56" s="428">
        <v>685864</v>
      </c>
      <c r="S56" s="428">
        <f t="shared" si="0"/>
        <v>814593</v>
      </c>
      <c r="T56" s="420">
        <f t="shared" si="1"/>
        <v>0.8386951662055415</v>
      </c>
    </row>
    <row r="57" spans="1:20" s="435" customFormat="1" ht="18" customHeight="1">
      <c r="A57" s="432">
        <v>4</v>
      </c>
      <c r="B57" s="433" t="s">
        <v>461</v>
      </c>
      <c r="C57" s="427">
        <f t="shared" si="2"/>
        <v>982397</v>
      </c>
      <c r="D57" s="434">
        <v>525170</v>
      </c>
      <c r="E57" s="434">
        <v>457227</v>
      </c>
      <c r="F57" s="434">
        <v>400</v>
      </c>
      <c r="G57" s="434">
        <v>0</v>
      </c>
      <c r="H57" s="427">
        <f t="shared" si="3"/>
        <v>981997</v>
      </c>
      <c r="I57" s="427">
        <f t="shared" si="4"/>
        <v>408578</v>
      </c>
      <c r="J57" s="434">
        <v>241998</v>
      </c>
      <c r="K57" s="434">
        <v>0</v>
      </c>
      <c r="L57" s="434">
        <v>0</v>
      </c>
      <c r="M57" s="434">
        <v>166580</v>
      </c>
      <c r="N57" s="434">
        <v>0</v>
      </c>
      <c r="O57" s="434">
        <v>0</v>
      </c>
      <c r="P57" s="434">
        <v>0</v>
      </c>
      <c r="Q57" s="434">
        <v>0</v>
      </c>
      <c r="R57" s="428">
        <v>573419</v>
      </c>
      <c r="S57" s="428">
        <f t="shared" si="0"/>
        <v>739999</v>
      </c>
      <c r="T57" s="420">
        <f t="shared" si="1"/>
        <v>0.5922932708075325</v>
      </c>
    </row>
    <row r="58" spans="1:20" s="435" customFormat="1" ht="18" customHeight="1">
      <c r="A58" s="429">
        <v>8</v>
      </c>
      <c r="B58" s="430" t="s">
        <v>462</v>
      </c>
      <c r="C58" s="427">
        <f>+SUM(C59:C62)</f>
        <v>91283145</v>
      </c>
      <c r="D58" s="427">
        <f aca="true" t="shared" si="13" ref="D58:R58">+SUM(D59:D62)</f>
        <v>3708589</v>
      </c>
      <c r="E58" s="427">
        <f t="shared" si="13"/>
        <v>87574556</v>
      </c>
      <c r="F58" s="427">
        <f t="shared" si="13"/>
        <v>4930</v>
      </c>
      <c r="G58" s="427">
        <f t="shared" si="13"/>
        <v>0</v>
      </c>
      <c r="H58" s="427">
        <f t="shared" si="13"/>
        <v>91278215</v>
      </c>
      <c r="I58" s="427">
        <f t="shared" si="13"/>
        <v>30116372</v>
      </c>
      <c r="J58" s="427">
        <f t="shared" si="13"/>
        <v>22911284</v>
      </c>
      <c r="K58" s="427">
        <f t="shared" si="13"/>
        <v>118739</v>
      </c>
      <c r="L58" s="427">
        <f t="shared" si="13"/>
        <v>30390</v>
      </c>
      <c r="M58" s="427">
        <f t="shared" si="13"/>
        <v>7036248</v>
      </c>
      <c r="N58" s="427">
        <f t="shared" si="13"/>
        <v>1</v>
      </c>
      <c r="O58" s="427">
        <f t="shared" si="13"/>
        <v>0</v>
      </c>
      <c r="P58" s="427">
        <f t="shared" si="13"/>
        <v>0</v>
      </c>
      <c r="Q58" s="427">
        <f t="shared" si="13"/>
        <v>19710</v>
      </c>
      <c r="R58" s="427">
        <f t="shared" si="13"/>
        <v>61161843</v>
      </c>
      <c r="S58" s="428">
        <f t="shared" si="0"/>
        <v>68217802</v>
      </c>
      <c r="T58" s="420">
        <f t="shared" si="1"/>
        <v>0.7657101924494757</v>
      </c>
    </row>
    <row r="59" spans="1:20" s="431" customFormat="1" ht="18" customHeight="1">
      <c r="A59" s="447" t="s">
        <v>43</v>
      </c>
      <c r="B59" s="448" t="s">
        <v>463</v>
      </c>
      <c r="C59" s="427">
        <f t="shared" si="2"/>
        <v>84096449</v>
      </c>
      <c r="D59" s="449">
        <v>1811236</v>
      </c>
      <c r="E59" s="449">
        <v>82285213</v>
      </c>
      <c r="F59" s="449">
        <v>0</v>
      </c>
      <c r="G59" s="449"/>
      <c r="H59" s="427">
        <f t="shared" si="3"/>
        <v>84096449</v>
      </c>
      <c r="I59" s="427">
        <f t="shared" si="4"/>
        <v>24428297</v>
      </c>
      <c r="J59" s="449">
        <v>21987641</v>
      </c>
      <c r="K59" s="449">
        <v>43329</v>
      </c>
      <c r="L59" s="449">
        <v>16100</v>
      </c>
      <c r="M59" s="449">
        <v>2381227</v>
      </c>
      <c r="N59" s="449">
        <v>0</v>
      </c>
      <c r="O59" s="449">
        <v>0</v>
      </c>
      <c r="P59" s="449">
        <v>0</v>
      </c>
      <c r="Q59" s="449">
        <v>0</v>
      </c>
      <c r="R59" s="427">
        <v>59668152</v>
      </c>
      <c r="S59" s="428">
        <f t="shared" si="0"/>
        <v>62049379</v>
      </c>
      <c r="T59" s="420">
        <f t="shared" si="1"/>
        <v>0.9025217762826446</v>
      </c>
    </row>
    <row r="60" spans="1:20" s="435" customFormat="1" ht="18" customHeight="1">
      <c r="A60" s="437" t="s">
        <v>44</v>
      </c>
      <c r="B60" s="438" t="s">
        <v>464</v>
      </c>
      <c r="C60" s="427">
        <f t="shared" si="2"/>
        <v>1591074</v>
      </c>
      <c r="D60" s="434">
        <v>787387</v>
      </c>
      <c r="E60" s="439">
        <v>803687</v>
      </c>
      <c r="F60" s="436">
        <v>3600</v>
      </c>
      <c r="G60" s="439"/>
      <c r="H60" s="427">
        <f t="shared" si="3"/>
        <v>1587474</v>
      </c>
      <c r="I60" s="427">
        <f t="shared" si="4"/>
        <v>635530</v>
      </c>
      <c r="J60" s="439">
        <v>249734</v>
      </c>
      <c r="K60" s="439">
        <v>8342</v>
      </c>
      <c r="L60" s="439">
        <v>0</v>
      </c>
      <c r="M60" s="439">
        <v>357744</v>
      </c>
      <c r="N60" s="436">
        <v>0</v>
      </c>
      <c r="O60" s="439">
        <v>0</v>
      </c>
      <c r="P60" s="439">
        <v>0</v>
      </c>
      <c r="Q60" s="439">
        <v>19710</v>
      </c>
      <c r="R60" s="428">
        <v>951944</v>
      </c>
      <c r="S60" s="428">
        <f t="shared" si="0"/>
        <v>1329398</v>
      </c>
      <c r="T60" s="420">
        <f t="shared" si="1"/>
        <v>0.4060799647538275</v>
      </c>
    </row>
    <row r="61" spans="1:20" s="435" customFormat="1" ht="18" customHeight="1">
      <c r="A61" s="437" t="s">
        <v>45</v>
      </c>
      <c r="B61" s="438" t="s">
        <v>465</v>
      </c>
      <c r="C61" s="427">
        <f t="shared" si="2"/>
        <v>1961964</v>
      </c>
      <c r="D61" s="434">
        <v>882352</v>
      </c>
      <c r="E61" s="439">
        <v>1079612</v>
      </c>
      <c r="F61" s="436">
        <v>200</v>
      </c>
      <c r="G61" s="439"/>
      <c r="H61" s="427">
        <f t="shared" si="3"/>
        <v>1961764</v>
      </c>
      <c r="I61" s="427">
        <f t="shared" si="4"/>
        <v>1623722</v>
      </c>
      <c r="J61" s="439">
        <v>380754</v>
      </c>
      <c r="K61" s="439">
        <v>58920</v>
      </c>
      <c r="L61" s="439">
        <v>4690</v>
      </c>
      <c r="M61" s="439">
        <v>1179357</v>
      </c>
      <c r="N61" s="436">
        <v>1</v>
      </c>
      <c r="O61" s="439">
        <v>0</v>
      </c>
      <c r="P61" s="439">
        <v>0</v>
      </c>
      <c r="Q61" s="439"/>
      <c r="R61" s="428">
        <v>338042</v>
      </c>
      <c r="S61" s="428">
        <f t="shared" si="0"/>
        <v>1517400</v>
      </c>
      <c r="T61" s="420">
        <f t="shared" si="1"/>
        <v>0.27367000016012594</v>
      </c>
    </row>
    <row r="62" spans="1:20" s="435" customFormat="1" ht="18" customHeight="1">
      <c r="A62" s="440" t="s">
        <v>54</v>
      </c>
      <c r="B62" s="441" t="s">
        <v>466</v>
      </c>
      <c r="C62" s="427">
        <f t="shared" si="2"/>
        <v>3633658</v>
      </c>
      <c r="D62" s="439">
        <v>227614</v>
      </c>
      <c r="E62" s="439">
        <v>3406044</v>
      </c>
      <c r="F62" s="436">
        <v>1130</v>
      </c>
      <c r="G62" s="439"/>
      <c r="H62" s="427">
        <f t="shared" si="3"/>
        <v>3632528</v>
      </c>
      <c r="I62" s="427">
        <f t="shared" si="4"/>
        <v>3428823</v>
      </c>
      <c r="J62" s="439">
        <v>293155</v>
      </c>
      <c r="K62" s="439">
        <v>8148</v>
      </c>
      <c r="L62" s="439">
        <v>9600</v>
      </c>
      <c r="M62" s="439">
        <v>3117920</v>
      </c>
      <c r="N62" s="436">
        <v>0</v>
      </c>
      <c r="O62" s="439">
        <v>0</v>
      </c>
      <c r="P62" s="439">
        <v>0</v>
      </c>
      <c r="Q62" s="439">
        <v>0</v>
      </c>
      <c r="R62" s="428">
        <v>203705</v>
      </c>
      <c r="S62" s="428">
        <f t="shared" si="0"/>
        <v>3321625</v>
      </c>
      <c r="T62" s="420">
        <f t="shared" si="1"/>
        <v>0.09067338850678498</v>
      </c>
    </row>
    <row r="63" spans="1:19" s="379" customFormat="1" ht="29.25" customHeight="1">
      <c r="A63" s="767"/>
      <c r="B63" s="767"/>
      <c r="C63" s="767"/>
      <c r="D63" s="767"/>
      <c r="E63" s="767"/>
      <c r="F63" s="412"/>
      <c r="G63" s="412"/>
      <c r="H63" s="412"/>
      <c r="I63" s="412"/>
      <c r="J63" s="412"/>
      <c r="K63" s="412"/>
      <c r="L63" s="412"/>
      <c r="M63" s="412"/>
      <c r="N63" s="768" t="str">
        <f>+'Thong tin'!B8</f>
        <v>Thái Bình, ngày 10 tháng 9 năm 2016</v>
      </c>
      <c r="O63" s="768"/>
      <c r="P63" s="768"/>
      <c r="Q63" s="768"/>
      <c r="R63" s="768"/>
      <c r="S63" s="768"/>
    </row>
    <row r="64" spans="1:19" s="379" customFormat="1" ht="18.75">
      <c r="A64" s="450"/>
      <c r="B64" s="450"/>
      <c r="C64" s="450"/>
      <c r="D64" s="450"/>
      <c r="E64" s="450"/>
      <c r="F64" s="412"/>
      <c r="G64" s="412"/>
      <c r="H64" s="412"/>
      <c r="I64" s="412"/>
      <c r="J64" s="412"/>
      <c r="K64" s="412"/>
      <c r="L64" s="412"/>
      <c r="M64" s="412"/>
      <c r="N64" s="757" t="str">
        <f>+'Thong tin'!B9</f>
        <v>KT. CỤC TRƯỞNG</v>
      </c>
      <c r="O64" s="757"/>
      <c r="P64" s="757"/>
      <c r="Q64" s="757"/>
      <c r="R64" s="757"/>
      <c r="S64" s="757"/>
    </row>
    <row r="65" spans="1:19" s="380" customFormat="1" ht="19.5" customHeight="1">
      <c r="A65" s="413"/>
      <c r="B65" s="756" t="s">
        <v>4</v>
      </c>
      <c r="C65" s="756"/>
      <c r="D65" s="756"/>
      <c r="E65" s="756"/>
      <c r="F65" s="410"/>
      <c r="G65" s="410"/>
      <c r="H65" s="410"/>
      <c r="I65" s="410"/>
      <c r="J65" s="410"/>
      <c r="K65" s="410"/>
      <c r="L65" s="410"/>
      <c r="M65" s="410"/>
      <c r="N65" s="757" t="str">
        <f>'Thong tin'!B7</f>
        <v>PHÓ CỤC TRƯỞNG</v>
      </c>
      <c r="O65" s="757"/>
      <c r="P65" s="757"/>
      <c r="Q65" s="757"/>
      <c r="R65" s="757"/>
      <c r="S65" s="757"/>
    </row>
    <row r="66" spans="1:19" s="23" customFormat="1" ht="18.75">
      <c r="A66" s="408"/>
      <c r="B66" s="408"/>
      <c r="C66" s="408"/>
      <c r="D66" s="409"/>
      <c r="E66" s="409"/>
      <c r="F66" s="409"/>
      <c r="G66" s="409"/>
      <c r="H66" s="409"/>
      <c r="I66" s="452"/>
      <c r="J66" s="409"/>
      <c r="K66" s="409"/>
      <c r="L66" s="409"/>
      <c r="M66" s="409"/>
      <c r="N66" s="409"/>
      <c r="O66" s="409"/>
      <c r="P66" s="409"/>
      <c r="Q66" s="409"/>
      <c r="R66" s="408"/>
      <c r="S66" s="408"/>
    </row>
    <row r="67" spans="1:19" s="23" customFormat="1" ht="18.75">
      <c r="A67" s="408"/>
      <c r="B67" s="759"/>
      <c r="C67" s="759"/>
      <c r="D67" s="759"/>
      <c r="E67" s="759"/>
      <c r="F67" s="409"/>
      <c r="G67" s="409"/>
      <c r="H67" s="409"/>
      <c r="I67" s="452"/>
      <c r="J67" s="409"/>
      <c r="K67" s="409"/>
      <c r="L67" s="409"/>
      <c r="M67" s="409"/>
      <c r="N67" s="409"/>
      <c r="O67" s="409"/>
      <c r="P67" s="759"/>
      <c r="Q67" s="759"/>
      <c r="R67" s="759"/>
      <c r="S67" s="408"/>
    </row>
    <row r="68" spans="1:19" s="23" customFormat="1" ht="15.75" customHeight="1">
      <c r="A68" s="414"/>
      <c r="B68" s="408"/>
      <c r="C68" s="408"/>
      <c r="D68" s="409"/>
      <c r="E68" s="409"/>
      <c r="F68" s="409"/>
      <c r="G68" s="409"/>
      <c r="H68" s="409"/>
      <c r="I68" s="409"/>
      <c r="J68" s="409"/>
      <c r="K68" s="409"/>
      <c r="L68" s="409"/>
      <c r="M68" s="409"/>
      <c r="N68" s="409"/>
      <c r="O68" s="409"/>
      <c r="P68" s="409"/>
      <c r="Q68" s="409"/>
      <c r="R68" s="408"/>
      <c r="S68" s="408"/>
    </row>
    <row r="69" spans="1:19" s="23" customFormat="1" ht="15.75" customHeight="1">
      <c r="A69" s="408"/>
      <c r="B69" s="760"/>
      <c r="C69" s="760"/>
      <c r="D69" s="760"/>
      <c r="E69" s="760"/>
      <c r="F69" s="760"/>
      <c r="G69" s="760"/>
      <c r="H69" s="760"/>
      <c r="I69" s="760"/>
      <c r="J69" s="760"/>
      <c r="K69" s="760"/>
      <c r="L69" s="760"/>
      <c r="M69" s="760"/>
      <c r="N69" s="760"/>
      <c r="O69" s="760"/>
      <c r="P69" s="409"/>
      <c r="Q69" s="409"/>
      <c r="R69" s="408"/>
      <c r="S69" s="408"/>
    </row>
    <row r="70" spans="1:19" s="23" customFormat="1" ht="18.75">
      <c r="A70" s="411"/>
      <c r="B70" s="411"/>
      <c r="C70" s="411"/>
      <c r="D70" s="411"/>
      <c r="E70" s="411"/>
      <c r="F70" s="411"/>
      <c r="G70" s="411"/>
      <c r="H70" s="411"/>
      <c r="I70" s="411"/>
      <c r="J70" s="411"/>
      <c r="K70" s="411"/>
      <c r="L70" s="411"/>
      <c r="M70" s="411"/>
      <c r="N70" s="411"/>
      <c r="O70" s="411"/>
      <c r="P70" s="411"/>
      <c r="Q70" s="408"/>
      <c r="R70" s="408"/>
      <c r="S70" s="408"/>
    </row>
    <row r="71" spans="1:19" s="23" customFormat="1" ht="18.75">
      <c r="A71" s="408"/>
      <c r="B71" s="408"/>
      <c r="C71" s="408"/>
      <c r="D71" s="408"/>
      <c r="E71" s="408"/>
      <c r="F71" s="408"/>
      <c r="G71" s="408"/>
      <c r="H71" s="408"/>
      <c r="I71" s="408"/>
      <c r="J71" s="408"/>
      <c r="K71" s="408"/>
      <c r="L71" s="408"/>
      <c r="M71" s="408"/>
      <c r="N71" s="408"/>
      <c r="O71" s="408"/>
      <c r="P71" s="408"/>
      <c r="Q71" s="408"/>
      <c r="R71" s="408"/>
      <c r="S71" s="408"/>
    </row>
    <row r="72" spans="1:19" s="23" customFormat="1" ht="18.75">
      <c r="A72" s="408"/>
      <c r="B72" s="758" t="str">
        <f>'Thong tin'!B5</f>
        <v>Hà Thành</v>
      </c>
      <c r="C72" s="758"/>
      <c r="D72" s="758"/>
      <c r="E72" s="758"/>
      <c r="F72" s="408"/>
      <c r="G72" s="408"/>
      <c r="H72" s="408"/>
      <c r="I72" s="408"/>
      <c r="J72" s="408"/>
      <c r="K72" s="408"/>
      <c r="L72" s="408"/>
      <c r="M72" s="408"/>
      <c r="N72" s="758" t="str">
        <f>'Thong tin'!B6</f>
        <v>Nguyễn Thái Bình</v>
      </c>
      <c r="O72" s="758"/>
      <c r="P72" s="758"/>
      <c r="Q72" s="758"/>
      <c r="R72" s="758"/>
      <c r="S72" s="758"/>
    </row>
  </sheetData>
  <sheetProtection/>
  <protectedRanges>
    <protectedRange password="C71F" sqref="H20:I26 H28:I31 H33:I36 H38:I42 J55:R55 D49:R49 D43:R43 D37:R37 D32:R32 D58:R58 D59:G59 J59:R59 D55:G55 D27:R27 H44:I48 D53:R53 H50:I52 H54:I57 H59:I62 C11:T17 D18:R19 C18:C62 S18:T62" name="Range1_3"/>
  </protectedRanges>
  <mergeCells count="36">
    <mergeCell ref="N64:S64"/>
    <mergeCell ref="B69:O69"/>
    <mergeCell ref="N72:S72"/>
    <mergeCell ref="B72:E72"/>
    <mergeCell ref="B65:E65"/>
    <mergeCell ref="N65:S65"/>
    <mergeCell ref="B67:E67"/>
    <mergeCell ref="P67:R67"/>
    <mergeCell ref="A63:E63"/>
    <mergeCell ref="N63:S63"/>
    <mergeCell ref="D8:D9"/>
    <mergeCell ref="E8:E9"/>
    <mergeCell ref="A10:B10"/>
    <mergeCell ref="A11:B11"/>
    <mergeCell ref="J8:Q8"/>
    <mergeCell ref="H7:H9"/>
    <mergeCell ref="A3:D3"/>
    <mergeCell ref="A6:B9"/>
    <mergeCell ref="C6:E6"/>
    <mergeCell ref="C7:C9"/>
    <mergeCell ref="Q4:T4"/>
    <mergeCell ref="T6:T9"/>
    <mergeCell ref="I7:Q7"/>
    <mergeCell ref="S6:S9"/>
    <mergeCell ref="R7:R9"/>
    <mergeCell ref="I8:I9"/>
    <mergeCell ref="E1:P1"/>
    <mergeCell ref="E2:P2"/>
    <mergeCell ref="E3:P3"/>
    <mergeCell ref="F6:F9"/>
    <mergeCell ref="G6:G9"/>
    <mergeCell ref="H6:R6"/>
    <mergeCell ref="Q5:T5"/>
    <mergeCell ref="D7:E7"/>
    <mergeCell ref="A2:D2"/>
    <mergeCell ref="Q2:T2"/>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509" t="s">
        <v>29</v>
      </c>
      <c r="B1" s="509"/>
      <c r="C1" s="509"/>
      <c r="D1" s="509"/>
      <c r="E1" s="508" t="s">
        <v>359</v>
      </c>
      <c r="F1" s="508"/>
      <c r="G1" s="508"/>
      <c r="H1" s="508"/>
      <c r="I1" s="508"/>
      <c r="J1" s="508"/>
      <c r="K1" s="508"/>
      <c r="L1" s="31" t="s">
        <v>335</v>
      </c>
      <c r="M1" s="31"/>
      <c r="N1" s="31"/>
      <c r="O1" s="32"/>
      <c r="P1" s="32"/>
    </row>
    <row r="2" spans="1:16" ht="15.75" customHeight="1">
      <c r="A2" s="495" t="s">
        <v>226</v>
      </c>
      <c r="B2" s="495"/>
      <c r="C2" s="495"/>
      <c r="D2" s="495"/>
      <c r="E2" s="508"/>
      <c r="F2" s="508"/>
      <c r="G2" s="508"/>
      <c r="H2" s="508"/>
      <c r="I2" s="508"/>
      <c r="J2" s="508"/>
      <c r="K2" s="508"/>
      <c r="L2" s="503" t="s">
        <v>238</v>
      </c>
      <c r="M2" s="503"/>
      <c r="N2" s="503"/>
      <c r="O2" s="35"/>
      <c r="P2" s="32"/>
    </row>
    <row r="3" spans="1:16" ht="18" customHeight="1">
      <c r="A3" s="495" t="s">
        <v>227</v>
      </c>
      <c r="B3" s="495"/>
      <c r="C3" s="495"/>
      <c r="D3" s="495"/>
      <c r="E3" s="496" t="s">
        <v>355</v>
      </c>
      <c r="F3" s="496"/>
      <c r="G3" s="496"/>
      <c r="H3" s="496"/>
      <c r="I3" s="496"/>
      <c r="J3" s="496"/>
      <c r="K3" s="36"/>
      <c r="L3" s="504" t="s">
        <v>354</v>
      </c>
      <c r="M3" s="504"/>
      <c r="N3" s="504"/>
      <c r="O3" s="32"/>
      <c r="P3" s="32"/>
    </row>
    <row r="4" spans="1:16" ht="21" customHeight="1">
      <c r="A4" s="507" t="s">
        <v>241</v>
      </c>
      <c r="B4" s="507"/>
      <c r="C4" s="507"/>
      <c r="D4" s="507"/>
      <c r="E4" s="39"/>
      <c r="F4" s="40"/>
      <c r="G4" s="41"/>
      <c r="H4" s="41"/>
      <c r="I4" s="41"/>
      <c r="J4" s="41"/>
      <c r="K4" s="32"/>
      <c r="L4" s="503" t="s">
        <v>233</v>
      </c>
      <c r="M4" s="503"/>
      <c r="N4" s="503"/>
      <c r="O4" s="35"/>
      <c r="P4" s="32"/>
    </row>
    <row r="5" spans="1:16" ht="18" customHeight="1">
      <c r="A5" s="41"/>
      <c r="B5" s="32"/>
      <c r="C5" s="42"/>
      <c r="D5" s="505"/>
      <c r="E5" s="505"/>
      <c r="F5" s="505"/>
      <c r="G5" s="505"/>
      <c r="H5" s="505"/>
      <c r="I5" s="505"/>
      <c r="J5" s="505"/>
      <c r="K5" s="505"/>
      <c r="L5" s="43" t="s">
        <v>242</v>
      </c>
      <c r="M5" s="43"/>
      <c r="N5" s="43"/>
      <c r="O5" s="32"/>
      <c r="P5" s="32"/>
    </row>
    <row r="6" spans="1:18" ht="33" customHeight="1">
      <c r="A6" s="513" t="s">
        <v>53</v>
      </c>
      <c r="B6" s="514"/>
      <c r="C6" s="506" t="s">
        <v>243</v>
      </c>
      <c r="D6" s="506"/>
      <c r="E6" s="506"/>
      <c r="F6" s="506"/>
      <c r="G6" s="465" t="s">
        <v>7</v>
      </c>
      <c r="H6" s="461"/>
      <c r="I6" s="461"/>
      <c r="J6" s="461"/>
      <c r="K6" s="461"/>
      <c r="L6" s="461"/>
      <c r="M6" s="461"/>
      <c r="N6" s="462"/>
      <c r="O6" s="457" t="s">
        <v>244</v>
      </c>
      <c r="P6" s="458"/>
      <c r="Q6" s="458"/>
      <c r="R6" s="459"/>
    </row>
    <row r="7" spans="1:18" ht="29.25" customHeight="1">
      <c r="A7" s="515"/>
      <c r="B7" s="516"/>
      <c r="C7" s="506"/>
      <c r="D7" s="506"/>
      <c r="E7" s="506"/>
      <c r="F7" s="506"/>
      <c r="G7" s="465" t="s">
        <v>245</v>
      </c>
      <c r="H7" s="461"/>
      <c r="I7" s="461"/>
      <c r="J7" s="462"/>
      <c r="K7" s="465" t="s">
        <v>88</v>
      </c>
      <c r="L7" s="461"/>
      <c r="M7" s="461"/>
      <c r="N7" s="462"/>
      <c r="O7" s="45" t="s">
        <v>246</v>
      </c>
      <c r="P7" s="45" t="s">
        <v>247</v>
      </c>
      <c r="Q7" s="460" t="s">
        <v>248</v>
      </c>
      <c r="R7" s="460" t="s">
        <v>249</v>
      </c>
    </row>
    <row r="8" spans="1:18" ht="26.25" customHeight="1">
      <c r="A8" s="515"/>
      <c r="B8" s="516"/>
      <c r="C8" s="463" t="s">
        <v>85</v>
      </c>
      <c r="D8" s="512"/>
      <c r="E8" s="463" t="s">
        <v>84</v>
      </c>
      <c r="F8" s="512"/>
      <c r="G8" s="463" t="s">
        <v>86</v>
      </c>
      <c r="H8" s="464"/>
      <c r="I8" s="463" t="s">
        <v>87</v>
      </c>
      <c r="J8" s="464"/>
      <c r="K8" s="463" t="s">
        <v>89</v>
      </c>
      <c r="L8" s="464"/>
      <c r="M8" s="463" t="s">
        <v>90</v>
      </c>
      <c r="N8" s="464"/>
      <c r="O8" s="454" t="s">
        <v>250</v>
      </c>
      <c r="P8" s="455" t="s">
        <v>251</v>
      </c>
      <c r="Q8" s="460"/>
      <c r="R8" s="460"/>
    </row>
    <row r="9" spans="1:18" ht="30.75" customHeight="1">
      <c r="A9" s="515"/>
      <c r="B9" s="516"/>
      <c r="C9" s="46" t="s">
        <v>3</v>
      </c>
      <c r="D9" s="44" t="s">
        <v>9</v>
      </c>
      <c r="E9" s="44" t="s">
        <v>3</v>
      </c>
      <c r="F9" s="44" t="s">
        <v>9</v>
      </c>
      <c r="G9" s="47" t="s">
        <v>3</v>
      </c>
      <c r="H9" s="47" t="s">
        <v>9</v>
      </c>
      <c r="I9" s="47" t="s">
        <v>3</v>
      </c>
      <c r="J9" s="47" t="s">
        <v>9</v>
      </c>
      <c r="K9" s="47" t="s">
        <v>3</v>
      </c>
      <c r="L9" s="47" t="s">
        <v>9</v>
      </c>
      <c r="M9" s="47" t="s">
        <v>3</v>
      </c>
      <c r="N9" s="47" t="s">
        <v>9</v>
      </c>
      <c r="O9" s="454"/>
      <c r="P9" s="456"/>
      <c r="Q9" s="453"/>
      <c r="R9" s="453"/>
    </row>
    <row r="10" spans="1:18" s="52" customFormat="1" ht="18" customHeight="1">
      <c r="A10" s="499" t="s">
        <v>6</v>
      </c>
      <c r="B10" s="499"/>
      <c r="C10" s="48">
        <v>1</v>
      </c>
      <c r="D10" s="48">
        <v>2</v>
      </c>
      <c r="E10" s="48">
        <v>3</v>
      </c>
      <c r="F10" s="48">
        <v>4</v>
      </c>
      <c r="G10" s="48">
        <v>5</v>
      </c>
      <c r="H10" s="48">
        <v>6</v>
      </c>
      <c r="I10" s="48">
        <v>7</v>
      </c>
      <c r="J10" s="48">
        <v>8</v>
      </c>
      <c r="K10" s="48">
        <v>9</v>
      </c>
      <c r="L10" s="48">
        <v>10</v>
      </c>
      <c r="M10" s="48">
        <v>11</v>
      </c>
      <c r="N10" s="48">
        <v>12</v>
      </c>
      <c r="O10" s="49" t="s">
        <v>82</v>
      </c>
      <c r="P10" s="49" t="s">
        <v>83</v>
      </c>
      <c r="Q10" s="50"/>
      <c r="R10" s="51"/>
    </row>
    <row r="11" spans="1:18" s="52" customFormat="1" ht="18" customHeight="1" hidden="1">
      <c r="A11" s="501" t="s">
        <v>252</v>
      </c>
      <c r="B11" s="502"/>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519" t="s">
        <v>356</v>
      </c>
      <c r="B12" s="520"/>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517" t="s">
        <v>31</v>
      </c>
      <c r="B13" s="518"/>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253</v>
      </c>
    </row>
    <row r="14" spans="1:37" s="52" customFormat="1" ht="18" customHeight="1">
      <c r="A14" s="59" t="s">
        <v>0</v>
      </c>
      <c r="B14" s="60" t="s">
        <v>76</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254</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255</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256</v>
      </c>
    </row>
    <row r="18" spans="1:18" s="70" customFormat="1" ht="18" customHeight="1">
      <c r="A18" s="66" t="s">
        <v>45</v>
      </c>
      <c r="B18" s="67" t="s">
        <v>257</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54</v>
      </c>
      <c r="B19" s="67" t="s">
        <v>258</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55</v>
      </c>
      <c r="B20" s="71" t="s">
        <v>259</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56</v>
      </c>
      <c r="B21" s="67" t="s">
        <v>260</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261</v>
      </c>
      <c r="AK21" s="52" t="s">
        <v>262</v>
      </c>
      <c r="AL21" s="52" t="s">
        <v>263</v>
      </c>
      <c r="AM21" s="63" t="s">
        <v>264</v>
      </c>
    </row>
    <row r="22" spans="1:39" s="52" customFormat="1" ht="18" customHeight="1">
      <c r="A22" s="66" t="s">
        <v>57</v>
      </c>
      <c r="B22" s="67" t="s">
        <v>265</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266</v>
      </c>
    </row>
    <row r="23" spans="1:18" s="52" customFormat="1" ht="18" customHeight="1">
      <c r="A23" s="66" t="s">
        <v>58</v>
      </c>
      <c r="B23" s="67" t="s">
        <v>267</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59</v>
      </c>
      <c r="B24" s="67" t="s">
        <v>268</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261</v>
      </c>
    </row>
    <row r="25" spans="1:36" s="52" customFormat="1" ht="18" customHeight="1">
      <c r="A25" s="66" t="s">
        <v>79</v>
      </c>
      <c r="B25" s="67" t="s">
        <v>269</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270</v>
      </c>
    </row>
    <row r="26" spans="1:44" s="52" customFormat="1" ht="18" customHeight="1">
      <c r="A26" s="66" t="s">
        <v>80</v>
      </c>
      <c r="B26" s="67" t="s">
        <v>271</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500" t="s">
        <v>357</v>
      </c>
      <c r="C28" s="500"/>
      <c r="D28" s="500"/>
      <c r="E28" s="500"/>
      <c r="F28" s="75"/>
      <c r="G28" s="76"/>
      <c r="H28" s="76"/>
      <c r="I28" s="76"/>
      <c r="J28" s="500" t="s">
        <v>358</v>
      </c>
      <c r="K28" s="500"/>
      <c r="L28" s="500"/>
      <c r="M28" s="500"/>
      <c r="N28" s="500"/>
      <c r="O28" s="77"/>
      <c r="P28" s="77"/>
      <c r="AG28" s="78" t="s">
        <v>273</v>
      </c>
      <c r="AI28" s="79">
        <f>82/88</f>
        <v>0.9318181818181818</v>
      </c>
    </row>
    <row r="29" spans="1:16" s="85" customFormat="1" ht="19.5" customHeight="1">
      <c r="A29" s="80"/>
      <c r="B29" s="467" t="s">
        <v>35</v>
      </c>
      <c r="C29" s="467"/>
      <c r="D29" s="467"/>
      <c r="E29" s="467"/>
      <c r="F29" s="82"/>
      <c r="G29" s="83"/>
      <c r="H29" s="83"/>
      <c r="I29" s="83"/>
      <c r="J29" s="467" t="s">
        <v>274</v>
      </c>
      <c r="K29" s="467"/>
      <c r="L29" s="467"/>
      <c r="M29" s="467"/>
      <c r="N29" s="467"/>
      <c r="O29" s="84"/>
      <c r="P29" s="84"/>
    </row>
    <row r="30" spans="1:16" s="85" customFormat="1" ht="19.5" customHeight="1">
      <c r="A30" s="80"/>
      <c r="B30" s="497"/>
      <c r="C30" s="497"/>
      <c r="D30" s="497"/>
      <c r="E30" s="82"/>
      <c r="F30" s="82"/>
      <c r="G30" s="83"/>
      <c r="H30" s="83"/>
      <c r="I30" s="83"/>
      <c r="J30" s="498"/>
      <c r="K30" s="498"/>
      <c r="L30" s="498"/>
      <c r="M30" s="498"/>
      <c r="N30" s="498"/>
      <c r="O30" s="84"/>
      <c r="P30" s="84"/>
    </row>
    <row r="31" spans="1:16" s="85" customFormat="1" ht="8.25" customHeight="1">
      <c r="A31" s="80"/>
      <c r="B31" s="86"/>
      <c r="C31" s="86" t="s">
        <v>81</v>
      </c>
      <c r="D31" s="86"/>
      <c r="E31" s="87"/>
      <c r="F31" s="87"/>
      <c r="G31" s="88"/>
      <c r="H31" s="88"/>
      <c r="I31" s="88"/>
      <c r="J31" s="86"/>
      <c r="K31" s="86"/>
      <c r="L31" s="86"/>
      <c r="M31" s="86"/>
      <c r="N31" s="86"/>
      <c r="O31" s="84"/>
      <c r="P31" s="84"/>
    </row>
    <row r="32" spans="1:16" s="85" customFormat="1" ht="9" customHeight="1">
      <c r="A32" s="80"/>
      <c r="B32" s="469" t="s">
        <v>275</v>
      </c>
      <c r="C32" s="469"/>
      <c r="D32" s="469"/>
      <c r="E32" s="469"/>
      <c r="F32" s="87"/>
      <c r="G32" s="88"/>
      <c r="H32" s="88"/>
      <c r="I32" s="88"/>
      <c r="J32" s="468" t="s">
        <v>275</v>
      </c>
      <c r="K32" s="468"/>
      <c r="L32" s="468"/>
      <c r="M32" s="468"/>
      <c r="N32" s="468"/>
      <c r="O32" s="84"/>
      <c r="P32" s="84"/>
    </row>
    <row r="33" spans="1:16" s="85" customFormat="1" ht="19.5" customHeight="1">
      <c r="A33" s="80"/>
      <c r="B33" s="467" t="s">
        <v>276</v>
      </c>
      <c r="C33" s="467"/>
      <c r="D33" s="467"/>
      <c r="E33" s="467"/>
      <c r="F33" s="82"/>
      <c r="G33" s="83"/>
      <c r="H33" s="83"/>
      <c r="I33" s="83"/>
      <c r="J33" s="81"/>
      <c r="K33" s="467" t="s">
        <v>276</v>
      </c>
      <c r="L33" s="467"/>
      <c r="M33" s="467"/>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10" t="s">
        <v>229</v>
      </c>
      <c r="C36" s="510"/>
      <c r="D36" s="510"/>
      <c r="E36" s="510"/>
      <c r="F36" s="91"/>
      <c r="G36" s="91"/>
      <c r="H36" s="91"/>
      <c r="I36" s="91"/>
      <c r="J36" s="511" t="s">
        <v>230</v>
      </c>
      <c r="K36" s="511"/>
      <c r="L36" s="511"/>
      <c r="M36" s="511"/>
      <c r="N36" s="511"/>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G7:J7"/>
    <mergeCell ref="K8:L8"/>
    <mergeCell ref="O6:R6"/>
    <mergeCell ref="R7:R9"/>
    <mergeCell ref="Q7:Q9"/>
    <mergeCell ref="O8:O9"/>
    <mergeCell ref="P8:P9"/>
    <mergeCell ref="G6:N6"/>
    <mergeCell ref="B33:E33"/>
    <mergeCell ref="K33:M33"/>
    <mergeCell ref="J32:N32"/>
    <mergeCell ref="B32:E32"/>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521" t="s">
        <v>26</v>
      </c>
      <c r="B1" s="521"/>
      <c r="C1" s="98"/>
      <c r="D1" s="528" t="s">
        <v>336</v>
      </c>
      <c r="E1" s="528"/>
      <c r="F1" s="528"/>
      <c r="G1" s="528"/>
      <c r="H1" s="528"/>
      <c r="I1" s="528"/>
      <c r="J1" s="528"/>
      <c r="K1" s="528"/>
      <c r="L1" s="528"/>
      <c r="M1" s="546" t="s">
        <v>277</v>
      </c>
      <c r="N1" s="547"/>
      <c r="O1" s="547"/>
      <c r="P1" s="547"/>
    </row>
    <row r="2" spans="1:16" s="42" customFormat="1" ht="34.5" customHeight="1">
      <c r="A2" s="527" t="s">
        <v>278</v>
      </c>
      <c r="B2" s="527"/>
      <c r="C2" s="527"/>
      <c r="D2" s="528"/>
      <c r="E2" s="528"/>
      <c r="F2" s="528"/>
      <c r="G2" s="528"/>
      <c r="H2" s="528"/>
      <c r="I2" s="528"/>
      <c r="J2" s="528"/>
      <c r="K2" s="528"/>
      <c r="L2" s="528"/>
      <c r="M2" s="548" t="s">
        <v>337</v>
      </c>
      <c r="N2" s="549"/>
      <c r="O2" s="549"/>
      <c r="P2" s="549"/>
    </row>
    <row r="3" spans="1:16" s="42" customFormat="1" ht="19.5" customHeight="1">
      <c r="A3" s="526" t="s">
        <v>279</v>
      </c>
      <c r="B3" s="526"/>
      <c r="C3" s="526"/>
      <c r="D3" s="528"/>
      <c r="E3" s="528"/>
      <c r="F3" s="528"/>
      <c r="G3" s="528"/>
      <c r="H3" s="528"/>
      <c r="I3" s="528"/>
      <c r="J3" s="528"/>
      <c r="K3" s="528"/>
      <c r="L3" s="528"/>
      <c r="M3" s="548" t="s">
        <v>280</v>
      </c>
      <c r="N3" s="549"/>
      <c r="O3" s="549"/>
      <c r="P3" s="549"/>
    </row>
    <row r="4" spans="1:16" s="103" customFormat="1" ht="18.75" customHeight="1">
      <c r="A4" s="99"/>
      <c r="B4" s="99"/>
      <c r="C4" s="100"/>
      <c r="D4" s="505"/>
      <c r="E4" s="505"/>
      <c r="F4" s="505"/>
      <c r="G4" s="505"/>
      <c r="H4" s="505"/>
      <c r="I4" s="505"/>
      <c r="J4" s="505"/>
      <c r="K4" s="505"/>
      <c r="L4" s="505"/>
      <c r="M4" s="101" t="s">
        <v>281</v>
      </c>
      <c r="N4" s="102"/>
      <c r="O4" s="102"/>
      <c r="P4" s="102"/>
    </row>
    <row r="5" spans="1:16" ht="49.5" customHeight="1">
      <c r="A5" s="535" t="s">
        <v>53</v>
      </c>
      <c r="B5" s="536"/>
      <c r="C5" s="523" t="s">
        <v>78</v>
      </c>
      <c r="D5" s="524"/>
      <c r="E5" s="524"/>
      <c r="F5" s="524"/>
      <c r="G5" s="524"/>
      <c r="H5" s="524"/>
      <c r="I5" s="524"/>
      <c r="J5" s="524"/>
      <c r="K5" s="522" t="s">
        <v>77</v>
      </c>
      <c r="L5" s="522"/>
      <c r="M5" s="522"/>
      <c r="N5" s="522"/>
      <c r="O5" s="522"/>
      <c r="P5" s="522"/>
    </row>
    <row r="6" spans="1:16" ht="20.25" customHeight="1">
      <c r="A6" s="537"/>
      <c r="B6" s="538"/>
      <c r="C6" s="523" t="s">
        <v>3</v>
      </c>
      <c r="D6" s="524"/>
      <c r="E6" s="524"/>
      <c r="F6" s="525"/>
      <c r="G6" s="522" t="s">
        <v>9</v>
      </c>
      <c r="H6" s="522"/>
      <c r="I6" s="522"/>
      <c r="J6" s="522"/>
      <c r="K6" s="550" t="s">
        <v>3</v>
      </c>
      <c r="L6" s="550"/>
      <c r="M6" s="550"/>
      <c r="N6" s="543" t="s">
        <v>9</v>
      </c>
      <c r="O6" s="543"/>
      <c r="P6" s="543"/>
    </row>
    <row r="7" spans="1:16" ht="52.5" customHeight="1">
      <c r="A7" s="537"/>
      <c r="B7" s="538"/>
      <c r="C7" s="541" t="s">
        <v>282</v>
      </c>
      <c r="D7" s="524" t="s">
        <v>74</v>
      </c>
      <c r="E7" s="524"/>
      <c r="F7" s="525"/>
      <c r="G7" s="522" t="s">
        <v>283</v>
      </c>
      <c r="H7" s="522" t="s">
        <v>74</v>
      </c>
      <c r="I7" s="522"/>
      <c r="J7" s="522"/>
      <c r="K7" s="522" t="s">
        <v>32</v>
      </c>
      <c r="L7" s="522" t="s">
        <v>75</v>
      </c>
      <c r="M7" s="522"/>
      <c r="N7" s="522" t="s">
        <v>60</v>
      </c>
      <c r="O7" s="522" t="s">
        <v>75</v>
      </c>
      <c r="P7" s="522"/>
    </row>
    <row r="8" spans="1:16" ht="15.75" customHeight="1">
      <c r="A8" s="537"/>
      <c r="B8" s="538"/>
      <c r="C8" s="541"/>
      <c r="D8" s="522" t="s">
        <v>36</v>
      </c>
      <c r="E8" s="522" t="s">
        <v>37</v>
      </c>
      <c r="F8" s="522" t="s">
        <v>40</v>
      </c>
      <c r="G8" s="522"/>
      <c r="H8" s="522" t="s">
        <v>36</v>
      </c>
      <c r="I8" s="522" t="s">
        <v>37</v>
      </c>
      <c r="J8" s="522" t="s">
        <v>40</v>
      </c>
      <c r="K8" s="522"/>
      <c r="L8" s="522" t="s">
        <v>14</v>
      </c>
      <c r="M8" s="522" t="s">
        <v>13</v>
      </c>
      <c r="N8" s="522"/>
      <c r="O8" s="522" t="s">
        <v>14</v>
      </c>
      <c r="P8" s="522" t="s">
        <v>13</v>
      </c>
    </row>
    <row r="9" spans="1:16" ht="44.25" customHeight="1">
      <c r="A9" s="539"/>
      <c r="B9" s="540"/>
      <c r="C9" s="542"/>
      <c r="D9" s="522"/>
      <c r="E9" s="522"/>
      <c r="F9" s="522"/>
      <c r="G9" s="522"/>
      <c r="H9" s="522"/>
      <c r="I9" s="522"/>
      <c r="J9" s="522"/>
      <c r="K9" s="522"/>
      <c r="L9" s="522"/>
      <c r="M9" s="522"/>
      <c r="N9" s="522"/>
      <c r="O9" s="522"/>
      <c r="P9" s="522"/>
    </row>
    <row r="10" spans="1:16" ht="15" customHeight="1">
      <c r="A10" s="533" t="s">
        <v>6</v>
      </c>
      <c r="B10" s="534"/>
      <c r="C10" s="105">
        <v>1</v>
      </c>
      <c r="D10" s="105" t="s">
        <v>44</v>
      </c>
      <c r="E10" s="105" t="s">
        <v>45</v>
      </c>
      <c r="F10" s="105" t="s">
        <v>54</v>
      </c>
      <c r="G10" s="105" t="s">
        <v>55</v>
      </c>
      <c r="H10" s="105" t="s">
        <v>56</v>
      </c>
      <c r="I10" s="105" t="s">
        <v>57</v>
      </c>
      <c r="J10" s="105" t="s">
        <v>58</v>
      </c>
      <c r="K10" s="105" t="s">
        <v>59</v>
      </c>
      <c r="L10" s="105" t="s">
        <v>79</v>
      </c>
      <c r="M10" s="105" t="s">
        <v>80</v>
      </c>
      <c r="N10" s="105" t="s">
        <v>81</v>
      </c>
      <c r="O10" s="105" t="s">
        <v>82</v>
      </c>
      <c r="P10" s="105" t="s">
        <v>83</v>
      </c>
    </row>
    <row r="11" spans="1:16" ht="15" customHeight="1">
      <c r="A11" s="544" t="s">
        <v>284</v>
      </c>
      <c r="B11" s="545"/>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529" t="s">
        <v>285</v>
      </c>
      <c r="B12" s="530"/>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531" t="s">
        <v>33</v>
      </c>
      <c r="B13" s="532"/>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253</v>
      </c>
    </row>
    <row r="14" spans="1:37" ht="15" customHeight="1">
      <c r="A14" s="109" t="s">
        <v>0</v>
      </c>
      <c r="B14" s="110" t="s">
        <v>76</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254</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286</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256</v>
      </c>
    </row>
    <row r="18" spans="1:16" s="42" customFormat="1" ht="15" customHeight="1">
      <c r="A18" s="116" t="s">
        <v>45</v>
      </c>
      <c r="B18" s="117" t="s">
        <v>257</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54</v>
      </c>
      <c r="B19" s="117" t="s">
        <v>258</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55</v>
      </c>
      <c r="B20" s="117" t="s">
        <v>259</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56</v>
      </c>
      <c r="B21" s="117" t="s">
        <v>260</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261</v>
      </c>
      <c r="AK21" s="42" t="s">
        <v>262</v>
      </c>
      <c r="AL21" s="42" t="s">
        <v>263</v>
      </c>
      <c r="AM21" s="113" t="s">
        <v>264</v>
      </c>
    </row>
    <row r="22" spans="1:39" s="42" customFormat="1" ht="15" customHeight="1">
      <c r="A22" s="116" t="s">
        <v>57</v>
      </c>
      <c r="B22" s="117" t="s">
        <v>265</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266</v>
      </c>
    </row>
    <row r="23" spans="1:16" s="42" customFormat="1" ht="15" customHeight="1">
      <c r="A23" s="116" t="s">
        <v>58</v>
      </c>
      <c r="B23" s="117" t="s">
        <v>267</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59</v>
      </c>
      <c r="B24" s="117" t="s">
        <v>268</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261</v>
      </c>
    </row>
    <row r="25" spans="1:36" s="42" customFormat="1" ht="15" customHeight="1">
      <c r="A25" s="116" t="s">
        <v>79</v>
      </c>
      <c r="B25" s="117" t="s">
        <v>269</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270</v>
      </c>
    </row>
    <row r="26" spans="1:44" s="42" customFormat="1" ht="15" customHeight="1">
      <c r="A26" s="116" t="s">
        <v>80</v>
      </c>
      <c r="B26" s="117" t="s">
        <v>271</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556" t="s">
        <v>338</v>
      </c>
      <c r="C28" s="557"/>
      <c r="D28" s="557"/>
      <c r="E28" s="557"/>
      <c r="F28" s="123"/>
      <c r="G28" s="123"/>
      <c r="H28" s="123"/>
      <c r="I28" s="123"/>
      <c r="J28" s="123"/>
      <c r="K28" s="551" t="s">
        <v>339</v>
      </c>
      <c r="L28" s="551"/>
      <c r="M28" s="551"/>
      <c r="N28" s="551"/>
      <c r="O28" s="551"/>
      <c r="P28" s="551"/>
      <c r="AG28" s="73" t="s">
        <v>273</v>
      </c>
      <c r="AI28" s="113">
        <f>82/88</f>
        <v>0.9318181818181818</v>
      </c>
    </row>
    <row r="29" spans="2:16" ht="16.5">
      <c r="B29" s="557"/>
      <c r="C29" s="557"/>
      <c r="D29" s="557"/>
      <c r="E29" s="557"/>
      <c r="F29" s="123"/>
      <c r="G29" s="123"/>
      <c r="H29" s="123"/>
      <c r="I29" s="123"/>
      <c r="J29" s="123"/>
      <c r="K29" s="551"/>
      <c r="L29" s="551"/>
      <c r="M29" s="551"/>
      <c r="N29" s="551"/>
      <c r="O29" s="551"/>
      <c r="P29" s="551"/>
    </row>
    <row r="30" spans="2:16" ht="21" customHeight="1">
      <c r="B30" s="557"/>
      <c r="C30" s="557"/>
      <c r="D30" s="557"/>
      <c r="E30" s="557"/>
      <c r="F30" s="123"/>
      <c r="G30" s="123"/>
      <c r="H30" s="123"/>
      <c r="I30" s="123"/>
      <c r="J30" s="123"/>
      <c r="K30" s="551"/>
      <c r="L30" s="551"/>
      <c r="M30" s="551"/>
      <c r="N30" s="551"/>
      <c r="O30" s="551"/>
      <c r="P30" s="551"/>
    </row>
    <row r="32" spans="2:16" ht="16.5" customHeight="1">
      <c r="B32" s="559" t="s">
        <v>276</v>
      </c>
      <c r="C32" s="559"/>
      <c r="D32" s="559"/>
      <c r="E32" s="124"/>
      <c r="F32" s="124"/>
      <c r="G32" s="124"/>
      <c r="H32" s="124"/>
      <c r="I32" s="124"/>
      <c r="J32" s="124"/>
      <c r="K32" s="558" t="s">
        <v>340</v>
      </c>
      <c r="L32" s="558"/>
      <c r="M32" s="558"/>
      <c r="N32" s="558"/>
      <c r="O32" s="558"/>
      <c r="P32" s="558"/>
    </row>
    <row r="33" ht="12.75" customHeight="1"/>
    <row r="34" spans="2:5" ht="15.75">
      <c r="B34" s="125"/>
      <c r="C34" s="125"/>
      <c r="D34" s="125"/>
      <c r="E34" s="125"/>
    </row>
    <row r="35" ht="15.75" hidden="1"/>
    <row r="36" spans="2:16" ht="15.75">
      <c r="B36" s="554" t="s">
        <v>229</v>
      </c>
      <c r="C36" s="554"/>
      <c r="D36" s="554"/>
      <c r="E36" s="554"/>
      <c r="F36" s="126"/>
      <c r="G36" s="126"/>
      <c r="H36" s="126"/>
      <c r="I36" s="126"/>
      <c r="K36" s="555" t="s">
        <v>230</v>
      </c>
      <c r="L36" s="555"/>
      <c r="M36" s="555"/>
      <c r="N36" s="555"/>
      <c r="O36" s="555"/>
      <c r="P36" s="555"/>
    </row>
    <row r="39" ht="15.75">
      <c r="A39" s="128" t="s">
        <v>41</v>
      </c>
    </row>
    <row r="40" spans="1:6" ht="15.75">
      <c r="A40" s="129"/>
      <c r="B40" s="130" t="s">
        <v>46</v>
      </c>
      <c r="C40" s="130"/>
      <c r="D40" s="130"/>
      <c r="E40" s="130"/>
      <c r="F40" s="130"/>
    </row>
    <row r="41" spans="1:14" ht="15.75" customHeight="1">
      <c r="A41" s="131" t="s">
        <v>25</v>
      </c>
      <c r="B41" s="553" t="s">
        <v>49</v>
      </c>
      <c r="C41" s="553"/>
      <c r="D41" s="553"/>
      <c r="E41" s="553"/>
      <c r="F41" s="553"/>
      <c r="G41" s="131"/>
      <c r="H41" s="131"/>
      <c r="I41" s="131"/>
      <c r="J41" s="131"/>
      <c r="K41" s="131"/>
      <c r="L41" s="131"/>
      <c r="M41" s="131"/>
      <c r="N41" s="131"/>
    </row>
    <row r="42" spans="1:14" ht="15" customHeight="1">
      <c r="A42" s="131"/>
      <c r="B42" s="552" t="s">
        <v>50</v>
      </c>
      <c r="C42" s="552"/>
      <c r="D42" s="552"/>
      <c r="E42" s="552"/>
      <c r="F42" s="552"/>
      <c r="G42" s="552"/>
      <c r="H42" s="132"/>
      <c r="I42" s="132"/>
      <c r="J42" s="132"/>
      <c r="K42" s="131"/>
      <c r="L42" s="131"/>
      <c r="M42" s="131"/>
      <c r="N42" s="131"/>
    </row>
  </sheetData>
  <sheetProtection/>
  <mergeCells count="45">
    <mergeCell ref="D4:L4"/>
    <mergeCell ref="D7:F7"/>
    <mergeCell ref="K28:P30"/>
    <mergeCell ref="B42:G42"/>
    <mergeCell ref="B41:F41"/>
    <mergeCell ref="B36:E36"/>
    <mergeCell ref="K36:P36"/>
    <mergeCell ref="B28:E30"/>
    <mergeCell ref="K32:P32"/>
    <mergeCell ref="B32:D32"/>
    <mergeCell ref="A11:B11"/>
    <mergeCell ref="P8:P9"/>
    <mergeCell ref="O8:O9"/>
    <mergeCell ref="M1:P1"/>
    <mergeCell ref="M2:P2"/>
    <mergeCell ref="M3:P3"/>
    <mergeCell ref="H8:H9"/>
    <mergeCell ref="L8:L9"/>
    <mergeCell ref="M8:M9"/>
    <mergeCell ref="K6:M6"/>
    <mergeCell ref="K5:P5"/>
    <mergeCell ref="N7:N9"/>
    <mergeCell ref="N6:P6"/>
    <mergeCell ref="O7:P7"/>
    <mergeCell ref="L7:M7"/>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509" t="s">
        <v>95</v>
      </c>
      <c r="B1" s="509"/>
      <c r="C1" s="509"/>
      <c r="D1" s="572" t="s">
        <v>341</v>
      </c>
      <c r="E1" s="572"/>
      <c r="F1" s="572"/>
      <c r="G1" s="572"/>
      <c r="H1" s="572"/>
      <c r="I1" s="572"/>
      <c r="J1" s="562" t="s">
        <v>342</v>
      </c>
      <c r="K1" s="563"/>
      <c r="L1" s="563"/>
    </row>
    <row r="2" spans="1:13" ht="15.75" customHeight="1">
      <c r="A2" s="564" t="s">
        <v>287</v>
      </c>
      <c r="B2" s="564"/>
      <c r="C2" s="564"/>
      <c r="D2" s="572"/>
      <c r="E2" s="572"/>
      <c r="F2" s="572"/>
      <c r="G2" s="572"/>
      <c r="H2" s="572"/>
      <c r="I2" s="572"/>
      <c r="J2" s="563" t="s">
        <v>288</v>
      </c>
      <c r="K2" s="563"/>
      <c r="L2" s="563"/>
      <c r="M2" s="133"/>
    </row>
    <row r="3" spans="1:13" ht="15.75" customHeight="1">
      <c r="A3" s="495" t="s">
        <v>239</v>
      </c>
      <c r="B3" s="495"/>
      <c r="C3" s="495"/>
      <c r="D3" s="572"/>
      <c r="E3" s="572"/>
      <c r="F3" s="572"/>
      <c r="G3" s="572"/>
      <c r="H3" s="572"/>
      <c r="I3" s="572"/>
      <c r="J3" s="562" t="s">
        <v>343</v>
      </c>
      <c r="K3" s="562"/>
      <c r="L3" s="562"/>
      <c r="M3" s="37"/>
    </row>
    <row r="4" spans="1:13" ht="15.75" customHeight="1">
      <c r="A4" s="575" t="s">
        <v>241</v>
      </c>
      <c r="B4" s="575"/>
      <c r="C4" s="575"/>
      <c r="D4" s="574"/>
      <c r="E4" s="574"/>
      <c r="F4" s="574"/>
      <c r="G4" s="574"/>
      <c r="H4" s="574"/>
      <c r="I4" s="574"/>
      <c r="J4" s="563" t="s">
        <v>289</v>
      </c>
      <c r="K4" s="563"/>
      <c r="L4" s="563"/>
      <c r="M4" s="133"/>
    </row>
    <row r="5" spans="1:13" ht="15.75">
      <c r="A5" s="134"/>
      <c r="B5" s="134"/>
      <c r="C5" s="34"/>
      <c r="D5" s="34"/>
      <c r="E5" s="34"/>
      <c r="F5" s="34"/>
      <c r="G5" s="34"/>
      <c r="H5" s="34"/>
      <c r="I5" s="34"/>
      <c r="J5" s="573" t="s">
        <v>8</v>
      </c>
      <c r="K5" s="573"/>
      <c r="L5" s="573"/>
      <c r="M5" s="133"/>
    </row>
    <row r="6" spans="1:14" ht="15.75">
      <c r="A6" s="576" t="s">
        <v>53</v>
      </c>
      <c r="B6" s="577"/>
      <c r="C6" s="522" t="s">
        <v>290</v>
      </c>
      <c r="D6" s="561" t="s">
        <v>291</v>
      </c>
      <c r="E6" s="561"/>
      <c r="F6" s="561"/>
      <c r="G6" s="561"/>
      <c r="H6" s="561"/>
      <c r="I6" s="561"/>
      <c r="J6" s="506" t="s">
        <v>93</v>
      </c>
      <c r="K6" s="506"/>
      <c r="L6" s="506"/>
      <c r="M6" s="565" t="s">
        <v>292</v>
      </c>
      <c r="N6" s="560" t="s">
        <v>293</v>
      </c>
    </row>
    <row r="7" spans="1:14" ht="15.75" customHeight="1">
      <c r="A7" s="578"/>
      <c r="B7" s="579"/>
      <c r="C7" s="522"/>
      <c r="D7" s="561" t="s">
        <v>7</v>
      </c>
      <c r="E7" s="561"/>
      <c r="F7" s="561"/>
      <c r="G7" s="561"/>
      <c r="H7" s="561"/>
      <c r="I7" s="561"/>
      <c r="J7" s="506"/>
      <c r="K7" s="506"/>
      <c r="L7" s="506"/>
      <c r="M7" s="565"/>
      <c r="N7" s="560"/>
    </row>
    <row r="8" spans="1:14" s="73" customFormat="1" ht="31.5" customHeight="1">
      <c r="A8" s="578"/>
      <c r="B8" s="579"/>
      <c r="C8" s="522"/>
      <c r="D8" s="506" t="s">
        <v>91</v>
      </c>
      <c r="E8" s="506" t="s">
        <v>92</v>
      </c>
      <c r="F8" s="506"/>
      <c r="G8" s="506"/>
      <c r="H8" s="506"/>
      <c r="I8" s="506"/>
      <c r="J8" s="506"/>
      <c r="K8" s="506"/>
      <c r="L8" s="506"/>
      <c r="M8" s="565"/>
      <c r="N8" s="560"/>
    </row>
    <row r="9" spans="1:14" s="73" customFormat="1" ht="15.75" customHeight="1">
      <c r="A9" s="578"/>
      <c r="B9" s="579"/>
      <c r="C9" s="522"/>
      <c r="D9" s="506"/>
      <c r="E9" s="506" t="s">
        <v>94</v>
      </c>
      <c r="F9" s="506" t="s">
        <v>7</v>
      </c>
      <c r="G9" s="506"/>
      <c r="H9" s="506"/>
      <c r="I9" s="506"/>
      <c r="J9" s="506" t="s">
        <v>7</v>
      </c>
      <c r="K9" s="506"/>
      <c r="L9" s="506"/>
      <c r="M9" s="565"/>
      <c r="N9" s="560"/>
    </row>
    <row r="10" spans="1:14" s="73" customFormat="1" ht="86.25" customHeight="1">
      <c r="A10" s="580"/>
      <c r="B10" s="581"/>
      <c r="C10" s="522"/>
      <c r="D10" s="506"/>
      <c r="E10" s="506"/>
      <c r="F10" s="104" t="s">
        <v>22</v>
      </c>
      <c r="G10" s="104" t="s">
        <v>24</v>
      </c>
      <c r="H10" s="104" t="s">
        <v>16</v>
      </c>
      <c r="I10" s="104" t="s">
        <v>23</v>
      </c>
      <c r="J10" s="104" t="s">
        <v>15</v>
      </c>
      <c r="K10" s="104" t="s">
        <v>20</v>
      </c>
      <c r="L10" s="104" t="s">
        <v>21</v>
      </c>
      <c r="M10" s="565"/>
      <c r="N10" s="560"/>
    </row>
    <row r="11" spans="1:32" ht="13.5" customHeight="1">
      <c r="A11" s="586" t="s">
        <v>5</v>
      </c>
      <c r="B11" s="587"/>
      <c r="C11" s="135">
        <v>1</v>
      </c>
      <c r="D11" s="135" t="s">
        <v>44</v>
      </c>
      <c r="E11" s="135" t="s">
        <v>45</v>
      </c>
      <c r="F11" s="135" t="s">
        <v>54</v>
      </c>
      <c r="G11" s="135" t="s">
        <v>55</v>
      </c>
      <c r="H11" s="135" t="s">
        <v>56</v>
      </c>
      <c r="I11" s="135" t="s">
        <v>57</v>
      </c>
      <c r="J11" s="135" t="s">
        <v>58</v>
      </c>
      <c r="K11" s="135" t="s">
        <v>59</v>
      </c>
      <c r="L11" s="135" t="s">
        <v>79</v>
      </c>
      <c r="M11" s="136"/>
      <c r="N11" s="137"/>
      <c r="AF11" s="33" t="s">
        <v>253</v>
      </c>
    </row>
    <row r="12" spans="1:14" ht="24" customHeight="1">
      <c r="A12" s="569" t="s">
        <v>284</v>
      </c>
      <c r="B12" s="570"/>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567" t="s">
        <v>240</v>
      </c>
      <c r="B13" s="568"/>
      <c r="C13" s="139">
        <v>59</v>
      </c>
      <c r="D13" s="139">
        <v>43</v>
      </c>
      <c r="E13" s="139">
        <v>0</v>
      </c>
      <c r="F13" s="139">
        <v>5</v>
      </c>
      <c r="G13" s="139">
        <v>2</v>
      </c>
      <c r="H13" s="139">
        <v>7</v>
      </c>
      <c r="I13" s="139">
        <v>2</v>
      </c>
      <c r="J13" s="139">
        <v>10</v>
      </c>
      <c r="K13" s="139">
        <v>44</v>
      </c>
      <c r="L13" s="139">
        <v>5</v>
      </c>
      <c r="M13" s="136"/>
      <c r="N13" s="137"/>
    </row>
    <row r="14" spans="1:37" s="52" customFormat="1" ht="16.5" customHeight="1">
      <c r="A14" s="584" t="s">
        <v>30</v>
      </c>
      <c r="B14" s="585"/>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76</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254</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256</v>
      </c>
    </row>
    <row r="18" spans="1:14" s="148" customFormat="1" ht="16.5" customHeight="1">
      <c r="A18" s="147" t="s">
        <v>44</v>
      </c>
      <c r="B18" s="68" t="s">
        <v>286</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45</v>
      </c>
      <c r="B19" s="68" t="s">
        <v>257</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54</v>
      </c>
      <c r="B20" s="68" t="s">
        <v>258</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55</v>
      </c>
      <c r="B21" s="68" t="s">
        <v>259</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261</v>
      </c>
      <c r="AK21" s="148" t="s">
        <v>262</v>
      </c>
      <c r="AL21" s="148" t="s">
        <v>263</v>
      </c>
      <c r="AM21" s="63" t="s">
        <v>264</v>
      </c>
    </row>
    <row r="22" spans="1:39" s="148" customFormat="1" ht="16.5" customHeight="1">
      <c r="A22" s="147" t="s">
        <v>56</v>
      </c>
      <c r="B22" s="68" t="s">
        <v>260</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266</v>
      </c>
    </row>
    <row r="23" spans="1:14" s="148" customFormat="1" ht="16.5" customHeight="1">
      <c r="A23" s="147" t="s">
        <v>57</v>
      </c>
      <c r="B23" s="68" t="s">
        <v>265</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58</v>
      </c>
      <c r="B24" s="68" t="s">
        <v>267</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261</v>
      </c>
    </row>
    <row r="25" spans="1:36" s="148" customFormat="1" ht="16.5" customHeight="1">
      <c r="A25" s="147" t="s">
        <v>59</v>
      </c>
      <c r="B25" s="68" t="s">
        <v>268</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270</v>
      </c>
    </row>
    <row r="26" spans="1:44" s="70" customFormat="1" ht="16.5" customHeight="1">
      <c r="A26" s="151" t="s">
        <v>79</v>
      </c>
      <c r="B26" s="68" t="s">
        <v>269</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80</v>
      </c>
      <c r="B27" s="68" t="s">
        <v>271</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273</v>
      </c>
      <c r="AI28" s="157">
        <f>82/88</f>
        <v>0.9318181818181818</v>
      </c>
    </row>
    <row r="29" spans="1:13" ht="16.5" customHeight="1">
      <c r="A29" s="500" t="s">
        <v>344</v>
      </c>
      <c r="B29" s="588"/>
      <c r="C29" s="588"/>
      <c r="D29" s="588"/>
      <c r="E29" s="158"/>
      <c r="F29" s="158"/>
      <c r="G29" s="158"/>
      <c r="H29" s="566" t="s">
        <v>294</v>
      </c>
      <c r="I29" s="566"/>
      <c r="J29" s="566"/>
      <c r="K29" s="566"/>
      <c r="L29" s="566"/>
      <c r="M29" s="159"/>
    </row>
    <row r="30" spans="1:12" ht="18.75">
      <c r="A30" s="588"/>
      <c r="B30" s="588"/>
      <c r="C30" s="588"/>
      <c r="D30" s="588"/>
      <c r="E30" s="158"/>
      <c r="F30" s="158"/>
      <c r="G30" s="158"/>
      <c r="H30" s="571" t="s">
        <v>295</v>
      </c>
      <c r="I30" s="571"/>
      <c r="J30" s="571"/>
      <c r="K30" s="571"/>
      <c r="L30" s="571"/>
    </row>
    <row r="31" spans="1:12" s="32" customFormat="1" ht="16.5" customHeight="1">
      <c r="A31" s="497"/>
      <c r="B31" s="497"/>
      <c r="C31" s="497"/>
      <c r="D31" s="497"/>
      <c r="E31" s="160"/>
      <c r="F31" s="160"/>
      <c r="G31" s="160"/>
      <c r="H31" s="498"/>
      <c r="I31" s="498"/>
      <c r="J31" s="498"/>
      <c r="K31" s="498"/>
      <c r="L31" s="498"/>
    </row>
    <row r="32" spans="1:12" ht="18.75">
      <c r="A32" s="89"/>
      <c r="B32" s="497" t="s">
        <v>276</v>
      </c>
      <c r="C32" s="497"/>
      <c r="D32" s="497"/>
      <c r="E32" s="160"/>
      <c r="F32" s="160"/>
      <c r="G32" s="160"/>
      <c r="H32" s="160"/>
      <c r="I32" s="589" t="s">
        <v>276</v>
      </c>
      <c r="J32" s="589"/>
      <c r="K32" s="589"/>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10" t="s">
        <v>229</v>
      </c>
      <c r="B37" s="510"/>
      <c r="C37" s="510"/>
      <c r="D37" s="510"/>
      <c r="E37" s="91"/>
      <c r="F37" s="91"/>
      <c r="G37" s="91"/>
      <c r="H37" s="511" t="s">
        <v>229</v>
      </c>
      <c r="I37" s="511"/>
      <c r="J37" s="511"/>
      <c r="K37" s="511"/>
      <c r="L37" s="511"/>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583" t="s">
        <v>46</v>
      </c>
      <c r="C40" s="583"/>
      <c r="D40" s="583"/>
      <c r="E40" s="583"/>
      <c r="F40" s="583"/>
      <c r="G40" s="583"/>
      <c r="H40" s="583"/>
      <c r="I40" s="583"/>
      <c r="J40" s="583"/>
      <c r="K40" s="583"/>
      <c r="L40" s="583"/>
    </row>
    <row r="41" spans="1:12" ht="16.5" customHeight="1">
      <c r="A41" s="165"/>
      <c r="B41" s="582" t="s">
        <v>48</v>
      </c>
      <c r="C41" s="582"/>
      <c r="D41" s="582"/>
      <c r="E41" s="582"/>
      <c r="F41" s="582"/>
      <c r="G41" s="582"/>
      <c r="H41" s="582"/>
      <c r="I41" s="582"/>
      <c r="J41" s="582"/>
      <c r="K41" s="582"/>
      <c r="L41" s="582"/>
    </row>
    <row r="42" ht="15.75">
      <c r="B42" s="38" t="s">
        <v>47</v>
      </c>
    </row>
  </sheetData>
  <sheetProtection/>
  <mergeCells count="38">
    <mergeCell ref="B41:L41"/>
    <mergeCell ref="B40:L40"/>
    <mergeCell ref="A14:B14"/>
    <mergeCell ref="A11:B11"/>
    <mergeCell ref="A29:D30"/>
    <mergeCell ref="H37:L37"/>
    <mergeCell ref="A37:D37"/>
    <mergeCell ref="B32:D32"/>
    <mergeCell ref="I32:K32"/>
    <mergeCell ref="A31:D31"/>
    <mergeCell ref="H30:L30"/>
    <mergeCell ref="H31:L31"/>
    <mergeCell ref="A3:C3"/>
    <mergeCell ref="D1:I3"/>
    <mergeCell ref="J5:L5"/>
    <mergeCell ref="D4:I4"/>
    <mergeCell ref="A4:C4"/>
    <mergeCell ref="J1:L1"/>
    <mergeCell ref="J2:L2"/>
    <mergeCell ref="A6:B10"/>
    <mergeCell ref="J4:L4"/>
    <mergeCell ref="A2:C2"/>
    <mergeCell ref="M6:M10"/>
    <mergeCell ref="H29:L29"/>
    <mergeCell ref="A13:B13"/>
    <mergeCell ref="A12:B12"/>
    <mergeCell ref="J9:L9"/>
    <mergeCell ref="J6:L8"/>
    <mergeCell ref="N6:N10"/>
    <mergeCell ref="A1:C1"/>
    <mergeCell ref="C6:C10"/>
    <mergeCell ref="E9:E10"/>
    <mergeCell ref="D6:I6"/>
    <mergeCell ref="E8:I8"/>
    <mergeCell ref="D8:D10"/>
    <mergeCell ref="F9:I9"/>
    <mergeCell ref="D7:I7"/>
    <mergeCell ref="J3:L3"/>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606" t="s">
        <v>117</v>
      </c>
      <c r="B1" s="606"/>
      <c r="C1" s="606"/>
      <c r="D1" s="601" t="s">
        <v>298</v>
      </c>
      <c r="E1" s="602"/>
      <c r="F1" s="602"/>
      <c r="G1" s="602"/>
      <c r="H1" s="602"/>
      <c r="I1" s="602"/>
      <c r="J1" s="602"/>
      <c r="K1" s="602"/>
      <c r="L1" s="602"/>
      <c r="M1" s="602"/>
      <c r="N1" s="602"/>
      <c r="O1" s="212"/>
      <c r="P1" s="169" t="s">
        <v>348</v>
      </c>
      <c r="Q1" s="168"/>
      <c r="R1" s="168"/>
      <c r="S1" s="168"/>
      <c r="T1" s="168"/>
      <c r="U1" s="212"/>
    </row>
    <row r="2" spans="1:21" ht="16.5" customHeight="1">
      <c r="A2" s="603" t="s">
        <v>299</v>
      </c>
      <c r="B2" s="603"/>
      <c r="C2" s="603"/>
      <c r="D2" s="602"/>
      <c r="E2" s="602"/>
      <c r="F2" s="602"/>
      <c r="G2" s="602"/>
      <c r="H2" s="602"/>
      <c r="I2" s="602"/>
      <c r="J2" s="602"/>
      <c r="K2" s="602"/>
      <c r="L2" s="602"/>
      <c r="M2" s="602"/>
      <c r="N2" s="602"/>
      <c r="O2" s="213"/>
      <c r="P2" s="594" t="s">
        <v>300</v>
      </c>
      <c r="Q2" s="594"/>
      <c r="R2" s="594"/>
      <c r="S2" s="594"/>
      <c r="T2" s="594"/>
      <c r="U2" s="213"/>
    </row>
    <row r="3" spans="1:21" ht="16.5" customHeight="1">
      <c r="A3" s="622" t="s">
        <v>301</v>
      </c>
      <c r="B3" s="622"/>
      <c r="C3" s="622"/>
      <c r="D3" s="607" t="s">
        <v>302</v>
      </c>
      <c r="E3" s="607"/>
      <c r="F3" s="607"/>
      <c r="G3" s="607"/>
      <c r="H3" s="607"/>
      <c r="I3" s="607"/>
      <c r="J3" s="607"/>
      <c r="K3" s="607"/>
      <c r="L3" s="607"/>
      <c r="M3" s="607"/>
      <c r="N3" s="607"/>
      <c r="O3" s="213"/>
      <c r="P3" s="173" t="s">
        <v>347</v>
      </c>
      <c r="Q3" s="213"/>
      <c r="R3" s="213"/>
      <c r="S3" s="213"/>
      <c r="T3" s="213"/>
      <c r="U3" s="213"/>
    </row>
    <row r="4" spans="1:21" ht="16.5" customHeight="1">
      <c r="A4" s="608" t="s">
        <v>241</v>
      </c>
      <c r="B4" s="608"/>
      <c r="C4" s="608"/>
      <c r="D4" s="629"/>
      <c r="E4" s="629"/>
      <c r="F4" s="629"/>
      <c r="G4" s="629"/>
      <c r="H4" s="629"/>
      <c r="I4" s="629"/>
      <c r="J4" s="629"/>
      <c r="K4" s="629"/>
      <c r="L4" s="629"/>
      <c r="M4" s="629"/>
      <c r="N4" s="629"/>
      <c r="O4" s="213"/>
      <c r="P4" s="172" t="s">
        <v>280</v>
      </c>
      <c r="Q4" s="213"/>
      <c r="R4" s="213"/>
      <c r="S4" s="213"/>
      <c r="T4" s="213"/>
      <c r="U4" s="213"/>
    </row>
    <row r="5" spans="12:21" ht="16.5" customHeight="1">
      <c r="L5" s="214"/>
      <c r="M5" s="214"/>
      <c r="N5" s="214"/>
      <c r="O5" s="176"/>
      <c r="P5" s="175" t="s">
        <v>303</v>
      </c>
      <c r="Q5" s="176"/>
      <c r="R5" s="176"/>
      <c r="S5" s="176"/>
      <c r="T5" s="176"/>
      <c r="U5" s="172"/>
    </row>
    <row r="6" spans="1:21" s="217" customFormat="1" ht="15.75" customHeight="1">
      <c r="A6" s="595" t="s">
        <v>53</v>
      </c>
      <c r="B6" s="596"/>
      <c r="C6" s="590" t="s">
        <v>118</v>
      </c>
      <c r="D6" s="604" t="s">
        <v>119</v>
      </c>
      <c r="E6" s="605"/>
      <c r="F6" s="605"/>
      <c r="G6" s="605"/>
      <c r="H6" s="605"/>
      <c r="I6" s="605"/>
      <c r="J6" s="605"/>
      <c r="K6" s="605"/>
      <c r="L6" s="605"/>
      <c r="M6" s="605"/>
      <c r="N6" s="605"/>
      <c r="O6" s="605"/>
      <c r="P6" s="605"/>
      <c r="Q6" s="605"/>
      <c r="R6" s="605"/>
      <c r="S6" s="605"/>
      <c r="T6" s="590" t="s">
        <v>120</v>
      </c>
      <c r="U6" s="216"/>
    </row>
    <row r="7" spans="1:20" s="218" customFormat="1" ht="12.75" customHeight="1">
      <c r="A7" s="597"/>
      <c r="B7" s="598"/>
      <c r="C7" s="590"/>
      <c r="D7" s="626" t="s">
        <v>115</v>
      </c>
      <c r="E7" s="605" t="s">
        <v>7</v>
      </c>
      <c r="F7" s="605"/>
      <c r="G7" s="605"/>
      <c r="H7" s="605"/>
      <c r="I7" s="605"/>
      <c r="J7" s="605"/>
      <c r="K7" s="605"/>
      <c r="L7" s="605"/>
      <c r="M7" s="605"/>
      <c r="N7" s="605"/>
      <c r="O7" s="605"/>
      <c r="P7" s="605"/>
      <c r="Q7" s="605"/>
      <c r="R7" s="605"/>
      <c r="S7" s="605"/>
      <c r="T7" s="590"/>
    </row>
    <row r="8" spans="1:21" s="218" customFormat="1" ht="43.5" customHeight="1">
      <c r="A8" s="597"/>
      <c r="B8" s="598"/>
      <c r="C8" s="590"/>
      <c r="D8" s="627"/>
      <c r="E8" s="593" t="s">
        <v>121</v>
      </c>
      <c r="F8" s="590"/>
      <c r="G8" s="590"/>
      <c r="H8" s="590" t="s">
        <v>122</v>
      </c>
      <c r="I8" s="590"/>
      <c r="J8" s="590"/>
      <c r="K8" s="590" t="s">
        <v>123</v>
      </c>
      <c r="L8" s="590"/>
      <c r="M8" s="590" t="s">
        <v>124</v>
      </c>
      <c r="N8" s="590"/>
      <c r="O8" s="590"/>
      <c r="P8" s="590" t="s">
        <v>125</v>
      </c>
      <c r="Q8" s="590" t="s">
        <v>126</v>
      </c>
      <c r="R8" s="590" t="s">
        <v>127</v>
      </c>
      <c r="S8" s="609" t="s">
        <v>128</v>
      </c>
      <c r="T8" s="590"/>
      <c r="U8" s="619" t="s">
        <v>304</v>
      </c>
    </row>
    <row r="9" spans="1:21" s="218" customFormat="1" ht="44.25" customHeight="1">
      <c r="A9" s="599"/>
      <c r="B9" s="600"/>
      <c r="C9" s="590"/>
      <c r="D9" s="628"/>
      <c r="E9" s="219" t="s">
        <v>129</v>
      </c>
      <c r="F9" s="215" t="s">
        <v>130</v>
      </c>
      <c r="G9" s="215" t="s">
        <v>305</v>
      </c>
      <c r="H9" s="215" t="s">
        <v>131</v>
      </c>
      <c r="I9" s="215" t="s">
        <v>132</v>
      </c>
      <c r="J9" s="215" t="s">
        <v>133</v>
      </c>
      <c r="K9" s="215" t="s">
        <v>130</v>
      </c>
      <c r="L9" s="215" t="s">
        <v>134</v>
      </c>
      <c r="M9" s="215" t="s">
        <v>135</v>
      </c>
      <c r="N9" s="215" t="s">
        <v>136</v>
      </c>
      <c r="O9" s="215" t="s">
        <v>306</v>
      </c>
      <c r="P9" s="590"/>
      <c r="Q9" s="590"/>
      <c r="R9" s="590"/>
      <c r="S9" s="609"/>
      <c r="T9" s="590"/>
      <c r="U9" s="620"/>
    </row>
    <row r="10" spans="1:21" s="222" customFormat="1" ht="15.75" customHeight="1">
      <c r="A10" s="623" t="s">
        <v>6</v>
      </c>
      <c r="B10" s="624"/>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620"/>
    </row>
    <row r="11" spans="1:21" s="222" customFormat="1" ht="15.75" customHeight="1">
      <c r="A11" s="591" t="s">
        <v>284</v>
      </c>
      <c r="B11" s="592"/>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621"/>
    </row>
    <row r="12" spans="1:21" s="222" customFormat="1" ht="15.75" customHeight="1">
      <c r="A12" s="610" t="s">
        <v>285</v>
      </c>
      <c r="B12" s="611"/>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616" t="s">
        <v>30</v>
      </c>
      <c r="B13" s="617"/>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76</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254</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286</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45</v>
      </c>
      <c r="B18" s="68" t="s">
        <v>257</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54</v>
      </c>
      <c r="B19" s="68" t="s">
        <v>258</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55</v>
      </c>
      <c r="B20" s="68" t="s">
        <v>259</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56</v>
      </c>
      <c r="B21" s="68" t="s">
        <v>260</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57</v>
      </c>
      <c r="B22" s="68" t="s">
        <v>265</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58</v>
      </c>
      <c r="B23" s="68" t="s">
        <v>267</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59</v>
      </c>
      <c r="B24" s="68" t="s">
        <v>268</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79</v>
      </c>
      <c r="B25" s="68" t="s">
        <v>269</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80</v>
      </c>
      <c r="B26" s="68" t="s">
        <v>271</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625" t="s">
        <v>272</v>
      </c>
      <c r="C28" s="625"/>
      <c r="D28" s="625"/>
      <c r="E28" s="625"/>
      <c r="F28" s="181"/>
      <c r="G28" s="181"/>
      <c r="H28" s="181"/>
      <c r="I28" s="181"/>
      <c r="J28" s="181"/>
      <c r="K28" s="181" t="s">
        <v>137</v>
      </c>
      <c r="L28" s="182"/>
      <c r="M28" s="630" t="s">
        <v>307</v>
      </c>
      <c r="N28" s="630"/>
      <c r="O28" s="630"/>
      <c r="P28" s="630"/>
      <c r="Q28" s="630"/>
      <c r="R28" s="630"/>
      <c r="S28" s="630"/>
      <c r="T28" s="630"/>
    </row>
    <row r="29" spans="1:20" s="233" customFormat="1" ht="18.75" customHeight="1">
      <c r="A29" s="232"/>
      <c r="B29" s="615" t="s">
        <v>138</v>
      </c>
      <c r="C29" s="615"/>
      <c r="D29" s="615"/>
      <c r="E29" s="234"/>
      <c r="F29" s="183"/>
      <c r="G29" s="183"/>
      <c r="H29" s="183"/>
      <c r="I29" s="183"/>
      <c r="J29" s="183"/>
      <c r="K29" s="183"/>
      <c r="L29" s="182"/>
      <c r="M29" s="618" t="s">
        <v>296</v>
      </c>
      <c r="N29" s="618"/>
      <c r="O29" s="618"/>
      <c r="P29" s="618"/>
      <c r="Q29" s="618"/>
      <c r="R29" s="618"/>
      <c r="S29" s="618"/>
      <c r="T29" s="618"/>
    </row>
    <row r="30" spans="1:20" s="233" customFormat="1" ht="18.75">
      <c r="A30" s="184"/>
      <c r="B30" s="612"/>
      <c r="C30" s="612"/>
      <c r="D30" s="612"/>
      <c r="E30" s="186"/>
      <c r="F30" s="186"/>
      <c r="G30" s="186"/>
      <c r="H30" s="186"/>
      <c r="I30" s="186"/>
      <c r="J30" s="186"/>
      <c r="K30" s="186"/>
      <c r="L30" s="186"/>
      <c r="M30" s="613"/>
      <c r="N30" s="613"/>
      <c r="O30" s="613"/>
      <c r="P30" s="613"/>
      <c r="Q30" s="613"/>
      <c r="R30" s="613"/>
      <c r="S30" s="613"/>
      <c r="T30" s="613"/>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140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141</v>
      </c>
      <c r="C34" s="186"/>
      <c r="D34" s="186"/>
      <c r="E34" s="186"/>
      <c r="F34" s="186"/>
      <c r="G34" s="186"/>
      <c r="H34" s="186"/>
      <c r="I34" s="186"/>
      <c r="J34" s="186"/>
      <c r="K34" s="186"/>
      <c r="L34" s="186"/>
      <c r="M34" s="186"/>
      <c r="N34" s="186"/>
      <c r="O34" s="186"/>
      <c r="P34" s="186"/>
      <c r="Q34" s="186"/>
      <c r="R34" s="186"/>
      <c r="S34" s="186"/>
      <c r="T34" s="186"/>
    </row>
    <row r="35" spans="2:20" ht="18.75" hidden="1">
      <c r="B35" s="236" t="s">
        <v>142</v>
      </c>
      <c r="C35" s="186"/>
      <c r="D35" s="186"/>
      <c r="E35" s="186"/>
      <c r="F35" s="186"/>
      <c r="G35" s="186"/>
      <c r="H35" s="186"/>
      <c r="I35" s="186"/>
      <c r="J35" s="186"/>
      <c r="K35" s="186"/>
      <c r="L35" s="186"/>
      <c r="M35" s="186"/>
      <c r="N35" s="186"/>
      <c r="O35" s="186"/>
      <c r="P35" s="186"/>
      <c r="Q35" s="186"/>
      <c r="R35" s="186"/>
      <c r="S35" s="186"/>
      <c r="T35" s="186"/>
    </row>
    <row r="36" spans="2:20" s="211" customFormat="1" ht="18.75">
      <c r="B36" s="614" t="s">
        <v>276</v>
      </c>
      <c r="C36" s="614"/>
      <c r="D36" s="614"/>
      <c r="E36" s="236"/>
      <c r="F36" s="236"/>
      <c r="G36" s="236"/>
      <c r="H36" s="236"/>
      <c r="I36" s="236"/>
      <c r="J36" s="236"/>
      <c r="K36" s="236"/>
      <c r="L36" s="236"/>
      <c r="M36" s="236"/>
      <c r="N36" s="614" t="s">
        <v>276</v>
      </c>
      <c r="O36" s="614"/>
      <c r="P36" s="614"/>
      <c r="Q36" s="614"/>
      <c r="R36" s="614"/>
      <c r="S36" s="614"/>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10" t="s">
        <v>229</v>
      </c>
      <c r="C38" s="510"/>
      <c r="D38" s="510"/>
      <c r="E38" s="210"/>
      <c r="F38" s="210"/>
      <c r="G38" s="210"/>
      <c r="H38" s="210"/>
      <c r="I38" s="182"/>
      <c r="J38" s="182"/>
      <c r="K38" s="182"/>
      <c r="L38" s="182"/>
      <c r="M38" s="511" t="s">
        <v>230</v>
      </c>
      <c r="N38" s="511"/>
      <c r="O38" s="511"/>
      <c r="P38" s="511"/>
      <c r="Q38" s="511"/>
      <c r="R38" s="511"/>
      <c r="S38" s="511"/>
      <c r="T38" s="511"/>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647" t="s">
        <v>143</v>
      </c>
      <c r="B1" s="647"/>
      <c r="C1" s="647"/>
      <c r="D1" s="238"/>
      <c r="E1" s="635" t="s">
        <v>144</v>
      </c>
      <c r="F1" s="635"/>
      <c r="G1" s="635"/>
      <c r="H1" s="635"/>
      <c r="I1" s="635"/>
      <c r="J1" s="635"/>
      <c r="K1" s="635"/>
      <c r="L1" s="635"/>
      <c r="M1" s="635"/>
      <c r="N1" s="635"/>
      <c r="O1" s="191"/>
      <c r="P1" s="644" t="s">
        <v>346</v>
      </c>
      <c r="Q1" s="644"/>
      <c r="R1" s="644"/>
      <c r="S1" s="644"/>
      <c r="T1" s="644"/>
    </row>
    <row r="2" spans="1:20" ht="15.75" customHeight="1">
      <c r="A2" s="648" t="s">
        <v>308</v>
      </c>
      <c r="B2" s="648"/>
      <c r="C2" s="648"/>
      <c r="D2" s="648"/>
      <c r="E2" s="650" t="s">
        <v>145</v>
      </c>
      <c r="F2" s="650"/>
      <c r="G2" s="650"/>
      <c r="H2" s="650"/>
      <c r="I2" s="650"/>
      <c r="J2" s="650"/>
      <c r="K2" s="650"/>
      <c r="L2" s="650"/>
      <c r="M2" s="650"/>
      <c r="N2" s="650"/>
      <c r="O2" s="194"/>
      <c r="P2" s="645" t="s">
        <v>288</v>
      </c>
      <c r="Q2" s="645"/>
      <c r="R2" s="645"/>
      <c r="S2" s="645"/>
      <c r="T2" s="645"/>
    </row>
    <row r="3" spans="1:20" ht="17.25">
      <c r="A3" s="648" t="s">
        <v>239</v>
      </c>
      <c r="B3" s="648"/>
      <c r="C3" s="648"/>
      <c r="D3" s="239"/>
      <c r="E3" s="637" t="s">
        <v>240</v>
      </c>
      <c r="F3" s="637"/>
      <c r="G3" s="637"/>
      <c r="H3" s="637"/>
      <c r="I3" s="637"/>
      <c r="J3" s="637"/>
      <c r="K3" s="637"/>
      <c r="L3" s="637"/>
      <c r="M3" s="637"/>
      <c r="N3" s="637"/>
      <c r="O3" s="194"/>
      <c r="P3" s="646" t="s">
        <v>347</v>
      </c>
      <c r="Q3" s="646"/>
      <c r="R3" s="646"/>
      <c r="S3" s="646"/>
      <c r="T3" s="646"/>
    </row>
    <row r="4" spans="1:20" ht="18.75" customHeight="1">
      <c r="A4" s="649" t="s">
        <v>241</v>
      </c>
      <c r="B4" s="649"/>
      <c r="C4" s="649"/>
      <c r="D4" s="651"/>
      <c r="E4" s="651"/>
      <c r="F4" s="651"/>
      <c r="G4" s="651"/>
      <c r="H4" s="651"/>
      <c r="I4" s="651"/>
      <c r="J4" s="651"/>
      <c r="K4" s="651"/>
      <c r="L4" s="651"/>
      <c r="M4" s="651"/>
      <c r="N4" s="651"/>
      <c r="O4" s="195"/>
      <c r="P4" s="645" t="s">
        <v>280</v>
      </c>
      <c r="Q4" s="646"/>
      <c r="R4" s="646"/>
      <c r="S4" s="646"/>
      <c r="T4" s="646"/>
    </row>
    <row r="5" spans="1:23" ht="15">
      <c r="A5" s="208"/>
      <c r="B5" s="208"/>
      <c r="C5" s="240"/>
      <c r="D5" s="240"/>
      <c r="E5" s="208"/>
      <c r="F5" s="208"/>
      <c r="G5" s="208"/>
      <c r="H5" s="208"/>
      <c r="I5" s="208"/>
      <c r="J5" s="208"/>
      <c r="K5" s="208"/>
      <c r="L5" s="208"/>
      <c r="P5" s="652" t="s">
        <v>303</v>
      </c>
      <c r="Q5" s="652"/>
      <c r="R5" s="652"/>
      <c r="S5" s="652"/>
      <c r="T5" s="652"/>
      <c r="U5" s="241"/>
      <c r="V5" s="241"/>
      <c r="W5" s="241"/>
    </row>
    <row r="6" spans="1:23" ht="29.25" customHeight="1">
      <c r="A6" s="595" t="s">
        <v>53</v>
      </c>
      <c r="B6" s="671"/>
      <c r="C6" s="666" t="s">
        <v>2</v>
      </c>
      <c r="D6" s="653" t="s">
        <v>146</v>
      </c>
      <c r="E6" s="654"/>
      <c r="F6" s="654"/>
      <c r="G6" s="654"/>
      <c r="H6" s="654"/>
      <c r="I6" s="654"/>
      <c r="J6" s="655"/>
      <c r="K6" s="638" t="s">
        <v>147</v>
      </c>
      <c r="L6" s="639"/>
      <c r="M6" s="639"/>
      <c r="N6" s="639"/>
      <c r="O6" s="639"/>
      <c r="P6" s="639"/>
      <c r="Q6" s="639"/>
      <c r="R6" s="639"/>
      <c r="S6" s="639"/>
      <c r="T6" s="640"/>
      <c r="U6" s="242"/>
      <c r="V6" s="243"/>
      <c r="W6" s="243"/>
    </row>
    <row r="7" spans="1:20" ht="19.5" customHeight="1">
      <c r="A7" s="597"/>
      <c r="B7" s="672"/>
      <c r="C7" s="667"/>
      <c r="D7" s="654" t="s">
        <v>7</v>
      </c>
      <c r="E7" s="654"/>
      <c r="F7" s="654"/>
      <c r="G7" s="654"/>
      <c r="H7" s="654"/>
      <c r="I7" s="654"/>
      <c r="J7" s="655"/>
      <c r="K7" s="641"/>
      <c r="L7" s="642"/>
      <c r="M7" s="642"/>
      <c r="N7" s="642"/>
      <c r="O7" s="642"/>
      <c r="P7" s="642"/>
      <c r="Q7" s="642"/>
      <c r="R7" s="642"/>
      <c r="S7" s="642"/>
      <c r="T7" s="643"/>
    </row>
    <row r="8" spans="1:20" ht="33" customHeight="1">
      <c r="A8" s="597"/>
      <c r="B8" s="672"/>
      <c r="C8" s="667"/>
      <c r="D8" s="633" t="s">
        <v>148</v>
      </c>
      <c r="E8" s="634"/>
      <c r="F8" s="632" t="s">
        <v>149</v>
      </c>
      <c r="G8" s="634"/>
      <c r="H8" s="632" t="s">
        <v>150</v>
      </c>
      <c r="I8" s="634"/>
      <c r="J8" s="632" t="s">
        <v>151</v>
      </c>
      <c r="K8" s="631" t="s">
        <v>152</v>
      </c>
      <c r="L8" s="631"/>
      <c r="M8" s="631"/>
      <c r="N8" s="631" t="s">
        <v>153</v>
      </c>
      <c r="O8" s="631"/>
      <c r="P8" s="631"/>
      <c r="Q8" s="632" t="s">
        <v>154</v>
      </c>
      <c r="R8" s="636" t="s">
        <v>155</v>
      </c>
      <c r="S8" s="636" t="s">
        <v>156</v>
      </c>
      <c r="T8" s="632" t="s">
        <v>157</v>
      </c>
    </row>
    <row r="9" spans="1:20" ht="18.75" customHeight="1">
      <c r="A9" s="597"/>
      <c r="B9" s="672"/>
      <c r="C9" s="667"/>
      <c r="D9" s="633" t="s">
        <v>158</v>
      </c>
      <c r="E9" s="632" t="s">
        <v>159</v>
      </c>
      <c r="F9" s="632" t="s">
        <v>158</v>
      </c>
      <c r="G9" s="632" t="s">
        <v>159</v>
      </c>
      <c r="H9" s="632" t="s">
        <v>158</v>
      </c>
      <c r="I9" s="632" t="s">
        <v>160</v>
      </c>
      <c r="J9" s="632"/>
      <c r="K9" s="631"/>
      <c r="L9" s="631"/>
      <c r="M9" s="631"/>
      <c r="N9" s="631"/>
      <c r="O9" s="631"/>
      <c r="P9" s="631"/>
      <c r="Q9" s="632"/>
      <c r="R9" s="636"/>
      <c r="S9" s="636"/>
      <c r="T9" s="632"/>
    </row>
    <row r="10" spans="1:20" ht="23.25" customHeight="1">
      <c r="A10" s="599"/>
      <c r="B10" s="673"/>
      <c r="C10" s="668"/>
      <c r="D10" s="633"/>
      <c r="E10" s="632"/>
      <c r="F10" s="632"/>
      <c r="G10" s="632"/>
      <c r="H10" s="632"/>
      <c r="I10" s="632"/>
      <c r="J10" s="632"/>
      <c r="K10" s="244" t="s">
        <v>161</v>
      </c>
      <c r="L10" s="244" t="s">
        <v>136</v>
      </c>
      <c r="M10" s="244" t="s">
        <v>162</v>
      </c>
      <c r="N10" s="244" t="s">
        <v>161</v>
      </c>
      <c r="O10" s="244" t="s">
        <v>163</v>
      </c>
      <c r="P10" s="244" t="s">
        <v>164</v>
      </c>
      <c r="Q10" s="632"/>
      <c r="R10" s="636"/>
      <c r="S10" s="636"/>
      <c r="T10" s="632"/>
    </row>
    <row r="11" spans="1:32" s="201" customFormat="1" ht="17.25" customHeight="1">
      <c r="A11" s="669" t="s">
        <v>6</v>
      </c>
      <c r="B11" s="670"/>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659" t="s">
        <v>309</v>
      </c>
      <c r="B12" s="660"/>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662" t="s">
        <v>285</v>
      </c>
      <c r="B13" s="663"/>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665" t="s">
        <v>165</v>
      </c>
      <c r="B14" s="633"/>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76</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254</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286</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257</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258</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259</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260</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265</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267</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268</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269</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271</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273</v>
      </c>
      <c r="AI28" s="190">
        <f>82/88</f>
        <v>0.9318181818181818</v>
      </c>
    </row>
    <row r="29" spans="1:20" ht="15.75" customHeight="1">
      <c r="A29" s="202"/>
      <c r="B29" s="657" t="s">
        <v>297</v>
      </c>
      <c r="C29" s="657"/>
      <c r="D29" s="657"/>
      <c r="E29" s="657"/>
      <c r="F29" s="258"/>
      <c r="G29" s="258"/>
      <c r="H29" s="258"/>
      <c r="I29" s="258"/>
      <c r="J29" s="258"/>
      <c r="K29" s="258"/>
      <c r="L29" s="206"/>
      <c r="M29" s="656" t="s">
        <v>310</v>
      </c>
      <c r="N29" s="656"/>
      <c r="O29" s="656"/>
      <c r="P29" s="656"/>
      <c r="Q29" s="656"/>
      <c r="R29" s="656"/>
      <c r="S29" s="656"/>
      <c r="T29" s="656"/>
    </row>
    <row r="30" spans="1:20" ht="18.75" customHeight="1">
      <c r="A30" s="202"/>
      <c r="B30" s="658" t="s">
        <v>138</v>
      </c>
      <c r="C30" s="658"/>
      <c r="D30" s="658"/>
      <c r="E30" s="658"/>
      <c r="F30" s="205"/>
      <c r="G30" s="205"/>
      <c r="H30" s="205"/>
      <c r="I30" s="205"/>
      <c r="J30" s="205"/>
      <c r="K30" s="205"/>
      <c r="L30" s="206"/>
      <c r="M30" s="661" t="s">
        <v>139</v>
      </c>
      <c r="N30" s="661"/>
      <c r="O30" s="661"/>
      <c r="P30" s="661"/>
      <c r="Q30" s="661"/>
      <c r="R30" s="661"/>
      <c r="S30" s="661"/>
      <c r="T30" s="661"/>
    </row>
    <row r="31" spans="1:20" ht="18.75">
      <c r="A31" s="208"/>
      <c r="B31" s="612"/>
      <c r="C31" s="612"/>
      <c r="D31" s="612"/>
      <c r="E31" s="612"/>
      <c r="F31" s="209"/>
      <c r="G31" s="209"/>
      <c r="H31" s="209"/>
      <c r="I31" s="209"/>
      <c r="J31" s="209"/>
      <c r="K31" s="209"/>
      <c r="L31" s="209"/>
      <c r="M31" s="613"/>
      <c r="N31" s="613"/>
      <c r="O31" s="613"/>
      <c r="P31" s="613"/>
      <c r="Q31" s="613"/>
      <c r="R31" s="613"/>
      <c r="S31" s="613"/>
      <c r="T31" s="613"/>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664" t="s">
        <v>276</v>
      </c>
      <c r="C33" s="664"/>
      <c r="D33" s="664"/>
      <c r="E33" s="664"/>
      <c r="F33" s="664"/>
      <c r="G33" s="259"/>
      <c r="H33" s="259"/>
      <c r="I33" s="259"/>
      <c r="J33" s="259"/>
      <c r="K33" s="259"/>
      <c r="L33" s="259"/>
      <c r="M33" s="259"/>
      <c r="N33" s="664" t="s">
        <v>276</v>
      </c>
      <c r="O33" s="664"/>
      <c r="P33" s="664"/>
      <c r="Q33" s="664"/>
      <c r="R33" s="664"/>
      <c r="S33" s="664"/>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10" t="s">
        <v>229</v>
      </c>
      <c r="C35" s="510"/>
      <c r="D35" s="510"/>
      <c r="E35" s="510"/>
      <c r="F35" s="210"/>
      <c r="G35" s="210"/>
      <c r="H35" s="210"/>
      <c r="I35" s="182"/>
      <c r="J35" s="182"/>
      <c r="K35" s="182"/>
      <c r="L35" s="182"/>
      <c r="M35" s="511" t="s">
        <v>230</v>
      </c>
      <c r="N35" s="511"/>
      <c r="O35" s="511"/>
      <c r="P35" s="511"/>
      <c r="Q35" s="511"/>
      <c r="R35" s="511"/>
      <c r="S35" s="511"/>
      <c r="T35" s="511"/>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114</v>
      </c>
    </row>
    <row r="39" spans="2:8" s="262" customFormat="1" ht="15" hidden="1">
      <c r="B39" s="263" t="s">
        <v>166</v>
      </c>
      <c r="C39" s="263"/>
      <c r="D39" s="263"/>
      <c r="E39" s="263"/>
      <c r="F39" s="263"/>
      <c r="G39" s="263"/>
      <c r="H39" s="263"/>
    </row>
    <row r="40" spans="2:8" s="264" customFormat="1" ht="15" hidden="1">
      <c r="B40" s="263" t="s">
        <v>167</v>
      </c>
      <c r="C40" s="189"/>
      <c r="D40" s="189"/>
      <c r="E40" s="189"/>
      <c r="F40" s="189"/>
      <c r="G40" s="189"/>
      <c r="H40" s="189"/>
    </row>
    <row r="41" ht="12.75" hidden="1"/>
    <row r="42" ht="12.75" hidden="1"/>
    <row r="43" ht="12.75" hidden="1"/>
    <row r="44" ht="12.75" hidden="1"/>
    <row r="45" ht="12.75" hidden="1"/>
  </sheetData>
  <sheetProtection/>
  <mergeCells count="48">
    <mergeCell ref="C6:C10"/>
    <mergeCell ref="E9:E10"/>
    <mergeCell ref="A11:B11"/>
    <mergeCell ref="F9:F10"/>
    <mergeCell ref="A6:B10"/>
    <mergeCell ref="F8:G8"/>
    <mergeCell ref="D7:J7"/>
    <mergeCell ref="A13:B13"/>
    <mergeCell ref="B33:F33"/>
    <mergeCell ref="N33:S33"/>
    <mergeCell ref="A14:B14"/>
    <mergeCell ref="M31:T31"/>
    <mergeCell ref="P5:T5"/>
    <mergeCell ref="D6:J6"/>
    <mergeCell ref="M35:T35"/>
    <mergeCell ref="M29:T29"/>
    <mergeCell ref="B35:E35"/>
    <mergeCell ref="B29:E29"/>
    <mergeCell ref="B30:E30"/>
    <mergeCell ref="B31:E31"/>
    <mergeCell ref="A12:B12"/>
    <mergeCell ref="M30:T30"/>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G9:G10"/>
    <mergeCell ref="T8:T10"/>
    <mergeCell ref="S8:S10"/>
    <mergeCell ref="K8:M9"/>
    <mergeCell ref="J8:J10"/>
    <mergeCell ref="H9:H10"/>
    <mergeCell ref="D9:D10"/>
    <mergeCell ref="H8:I8"/>
    <mergeCell ref="I9:I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680" t="s">
        <v>168</v>
      </c>
      <c r="B1" s="680"/>
      <c r="C1" s="680"/>
      <c r="D1" s="683" t="s">
        <v>349</v>
      </c>
      <c r="E1" s="683"/>
      <c r="F1" s="683"/>
      <c r="G1" s="683"/>
      <c r="H1" s="683"/>
      <c r="I1" s="683"/>
      <c r="J1" s="684" t="s">
        <v>350</v>
      </c>
      <c r="K1" s="685"/>
      <c r="L1" s="685"/>
    </row>
    <row r="2" spans="1:12" ht="34.5" customHeight="1">
      <c r="A2" s="686" t="s">
        <v>311</v>
      </c>
      <c r="B2" s="686"/>
      <c r="C2" s="686"/>
      <c r="D2" s="683"/>
      <c r="E2" s="683"/>
      <c r="F2" s="683"/>
      <c r="G2" s="683"/>
      <c r="H2" s="683"/>
      <c r="I2" s="683"/>
      <c r="J2" s="687" t="s">
        <v>351</v>
      </c>
      <c r="K2" s="688"/>
      <c r="L2" s="688"/>
    </row>
    <row r="3" spans="1:12" ht="15" customHeight="1">
      <c r="A3" s="265" t="s">
        <v>241</v>
      </c>
      <c r="B3" s="174"/>
      <c r="C3" s="689"/>
      <c r="D3" s="689"/>
      <c r="E3" s="689"/>
      <c r="F3" s="689"/>
      <c r="G3" s="689"/>
      <c r="H3" s="689"/>
      <c r="I3" s="689"/>
      <c r="J3" s="681"/>
      <c r="K3" s="682"/>
      <c r="L3" s="682"/>
    </row>
    <row r="4" spans="1:12" ht="15.75" customHeight="1">
      <c r="A4" s="266"/>
      <c r="B4" s="266"/>
      <c r="C4" s="267"/>
      <c r="D4" s="267"/>
      <c r="E4" s="170"/>
      <c r="F4" s="170"/>
      <c r="G4" s="170"/>
      <c r="H4" s="268"/>
      <c r="I4" s="268"/>
      <c r="J4" s="690" t="s">
        <v>169</v>
      </c>
      <c r="K4" s="690"/>
      <c r="L4" s="690"/>
    </row>
    <row r="5" spans="1:12" s="269" customFormat="1" ht="28.5" customHeight="1">
      <c r="A5" s="675" t="s">
        <v>53</v>
      </c>
      <c r="B5" s="675"/>
      <c r="C5" s="590" t="s">
        <v>31</v>
      </c>
      <c r="D5" s="590" t="s">
        <v>170</v>
      </c>
      <c r="E5" s="590"/>
      <c r="F5" s="590"/>
      <c r="G5" s="590"/>
      <c r="H5" s="590" t="s">
        <v>171</v>
      </c>
      <c r="I5" s="590"/>
      <c r="J5" s="590" t="s">
        <v>172</v>
      </c>
      <c r="K5" s="590"/>
      <c r="L5" s="590"/>
    </row>
    <row r="6" spans="1:13" s="269" customFormat="1" ht="80.25" customHeight="1">
      <c r="A6" s="675"/>
      <c r="B6" s="675"/>
      <c r="C6" s="590"/>
      <c r="D6" s="215" t="s">
        <v>173</v>
      </c>
      <c r="E6" s="215" t="s">
        <v>174</v>
      </c>
      <c r="F6" s="215" t="s">
        <v>312</v>
      </c>
      <c r="G6" s="215" t="s">
        <v>175</v>
      </c>
      <c r="H6" s="215" t="s">
        <v>176</v>
      </c>
      <c r="I6" s="215" t="s">
        <v>177</v>
      </c>
      <c r="J6" s="215" t="s">
        <v>178</v>
      </c>
      <c r="K6" s="215" t="s">
        <v>179</v>
      </c>
      <c r="L6" s="215" t="s">
        <v>180</v>
      </c>
      <c r="M6" s="270"/>
    </row>
    <row r="7" spans="1:12" s="271" customFormat="1" ht="16.5" customHeight="1">
      <c r="A7" s="691" t="s">
        <v>6</v>
      </c>
      <c r="B7" s="691"/>
      <c r="C7" s="221">
        <v>1</v>
      </c>
      <c r="D7" s="221">
        <v>2</v>
      </c>
      <c r="E7" s="221">
        <v>3</v>
      </c>
      <c r="F7" s="221">
        <v>4</v>
      </c>
      <c r="G7" s="221">
        <v>5</v>
      </c>
      <c r="H7" s="221">
        <v>6</v>
      </c>
      <c r="I7" s="221">
        <v>7</v>
      </c>
      <c r="J7" s="221">
        <v>8</v>
      </c>
      <c r="K7" s="221">
        <v>9</v>
      </c>
      <c r="L7" s="221">
        <v>10</v>
      </c>
    </row>
    <row r="8" spans="1:12" s="271" customFormat="1" ht="16.5" customHeight="1">
      <c r="A8" s="678" t="s">
        <v>309</v>
      </c>
      <c r="B8" s="679"/>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676" t="s">
        <v>285</v>
      </c>
      <c r="B9" s="677"/>
      <c r="C9" s="224">
        <v>9</v>
      </c>
      <c r="D9" s="224">
        <v>2</v>
      </c>
      <c r="E9" s="224">
        <v>2</v>
      </c>
      <c r="F9" s="224">
        <v>0</v>
      </c>
      <c r="G9" s="224">
        <v>5</v>
      </c>
      <c r="H9" s="224">
        <v>8</v>
      </c>
      <c r="I9" s="224">
        <v>0</v>
      </c>
      <c r="J9" s="224">
        <v>8</v>
      </c>
      <c r="K9" s="224">
        <v>1</v>
      </c>
      <c r="L9" s="224">
        <v>0</v>
      </c>
    </row>
    <row r="10" spans="1:12" s="271" customFormat="1" ht="16.5" customHeight="1">
      <c r="A10" s="692" t="s">
        <v>165</v>
      </c>
      <c r="B10" s="692"/>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181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254</v>
      </c>
      <c r="C13" s="272">
        <f aca="true" t="shared" si="3" ref="C13:C23">D13+E13+F13+G13</f>
        <v>0</v>
      </c>
      <c r="D13" s="231">
        <v>0</v>
      </c>
      <c r="E13" s="231">
        <v>0</v>
      </c>
      <c r="F13" s="231">
        <v>0</v>
      </c>
      <c r="G13" s="231">
        <v>0</v>
      </c>
      <c r="H13" s="231">
        <v>0</v>
      </c>
      <c r="I13" s="231">
        <v>0</v>
      </c>
      <c r="J13" s="273">
        <v>0</v>
      </c>
      <c r="K13" s="273">
        <v>0</v>
      </c>
      <c r="L13" s="273">
        <v>0</v>
      </c>
      <c r="AF13" s="271" t="s">
        <v>253</v>
      </c>
    </row>
    <row r="14" spans="1:37" s="271" customFormat="1" ht="16.5" customHeight="1">
      <c r="A14" s="274">
        <v>2</v>
      </c>
      <c r="B14" s="68" t="s">
        <v>286</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257</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258</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313</v>
      </c>
      <c r="C17" s="272">
        <f t="shared" si="3"/>
        <v>1</v>
      </c>
      <c r="D17" s="231">
        <v>0</v>
      </c>
      <c r="E17" s="231">
        <v>0</v>
      </c>
      <c r="F17" s="231">
        <v>0</v>
      </c>
      <c r="G17" s="231">
        <v>1</v>
      </c>
      <c r="H17" s="231">
        <v>1</v>
      </c>
      <c r="I17" s="231">
        <v>0</v>
      </c>
      <c r="J17" s="273">
        <v>1</v>
      </c>
      <c r="K17" s="273">
        <v>0</v>
      </c>
      <c r="L17" s="273">
        <v>0</v>
      </c>
      <c r="AF17" s="199" t="s">
        <v>256</v>
      </c>
    </row>
    <row r="18" spans="1:12" s="271" customFormat="1" ht="16.5" customHeight="1">
      <c r="A18" s="274">
        <v>6</v>
      </c>
      <c r="B18" s="68" t="s">
        <v>260</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265</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267</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268</v>
      </c>
      <c r="C21" s="272">
        <f t="shared" si="3"/>
        <v>0</v>
      </c>
      <c r="D21" s="231">
        <v>0</v>
      </c>
      <c r="E21" s="231">
        <v>0</v>
      </c>
      <c r="F21" s="231">
        <v>0</v>
      </c>
      <c r="G21" s="231">
        <v>0</v>
      </c>
      <c r="H21" s="231">
        <v>0</v>
      </c>
      <c r="I21" s="231">
        <v>0</v>
      </c>
      <c r="J21" s="273">
        <v>0</v>
      </c>
      <c r="K21" s="273">
        <v>0</v>
      </c>
      <c r="L21" s="273">
        <v>0</v>
      </c>
      <c r="AJ21" s="271" t="s">
        <v>261</v>
      </c>
      <c r="AK21" s="271" t="s">
        <v>262</v>
      </c>
      <c r="AL21" s="271" t="s">
        <v>263</v>
      </c>
      <c r="AM21" s="199" t="s">
        <v>264</v>
      </c>
    </row>
    <row r="22" spans="1:39" s="271" customFormat="1" ht="16.5" customHeight="1">
      <c r="A22" s="274">
        <v>10</v>
      </c>
      <c r="B22" s="68" t="s">
        <v>269</v>
      </c>
      <c r="C22" s="272">
        <f t="shared" si="3"/>
        <v>1</v>
      </c>
      <c r="D22" s="231">
        <v>0</v>
      </c>
      <c r="E22" s="231">
        <v>1</v>
      </c>
      <c r="F22" s="231">
        <v>0</v>
      </c>
      <c r="G22" s="231">
        <v>0</v>
      </c>
      <c r="H22" s="231">
        <v>1</v>
      </c>
      <c r="I22" s="231">
        <v>0</v>
      </c>
      <c r="J22" s="273">
        <v>1</v>
      </c>
      <c r="K22" s="273">
        <v>0</v>
      </c>
      <c r="L22" s="273">
        <v>0</v>
      </c>
      <c r="AM22" s="199" t="s">
        <v>266</v>
      </c>
    </row>
    <row r="23" spans="1:12" s="271" customFormat="1" ht="16.5" customHeight="1">
      <c r="A23" s="274">
        <v>11</v>
      </c>
      <c r="B23" s="68" t="s">
        <v>271</v>
      </c>
      <c r="C23" s="272">
        <f t="shared" si="3"/>
        <v>0</v>
      </c>
      <c r="D23" s="231">
        <v>0</v>
      </c>
      <c r="E23" s="231">
        <v>0</v>
      </c>
      <c r="F23" s="231">
        <v>0</v>
      </c>
      <c r="G23" s="231">
        <v>0</v>
      </c>
      <c r="H23" s="231">
        <v>0</v>
      </c>
      <c r="I23" s="231">
        <v>0</v>
      </c>
      <c r="J23" s="273">
        <v>0</v>
      </c>
      <c r="K23" s="273">
        <v>0</v>
      </c>
      <c r="L23" s="273">
        <v>0</v>
      </c>
    </row>
    <row r="24" ht="9" customHeight="1">
      <c r="AJ24" s="233" t="s">
        <v>261</v>
      </c>
    </row>
    <row r="25" spans="1:36" ht="15.75" customHeight="1">
      <c r="A25" s="625" t="s">
        <v>314</v>
      </c>
      <c r="B25" s="625"/>
      <c r="C25" s="625"/>
      <c r="D25" s="625"/>
      <c r="E25" s="182"/>
      <c r="F25" s="630" t="s">
        <v>272</v>
      </c>
      <c r="G25" s="630"/>
      <c r="H25" s="630"/>
      <c r="I25" s="630"/>
      <c r="J25" s="630"/>
      <c r="K25" s="630"/>
      <c r="L25" s="630"/>
      <c r="AJ25" s="190" t="s">
        <v>270</v>
      </c>
    </row>
    <row r="26" spans="1:44" ht="15" customHeight="1">
      <c r="A26" s="615" t="s">
        <v>138</v>
      </c>
      <c r="B26" s="615"/>
      <c r="C26" s="615"/>
      <c r="D26" s="615"/>
      <c r="E26" s="183"/>
      <c r="F26" s="618" t="s">
        <v>139</v>
      </c>
      <c r="G26" s="618"/>
      <c r="H26" s="618"/>
      <c r="I26" s="618"/>
      <c r="J26" s="618"/>
      <c r="K26" s="618"/>
      <c r="L26" s="618"/>
      <c r="AR26" s="190"/>
    </row>
    <row r="27" spans="1:12" s="170" customFormat="1" ht="18.75">
      <c r="A27" s="612"/>
      <c r="B27" s="612"/>
      <c r="C27" s="612"/>
      <c r="D27" s="612"/>
      <c r="E27" s="182"/>
      <c r="F27" s="613"/>
      <c r="G27" s="613"/>
      <c r="H27" s="613"/>
      <c r="I27" s="613"/>
      <c r="J27" s="613"/>
      <c r="K27" s="613"/>
      <c r="L27" s="613"/>
    </row>
    <row r="28" spans="1:35" ht="18">
      <c r="A28" s="187"/>
      <c r="B28" s="187"/>
      <c r="C28" s="182"/>
      <c r="D28" s="182"/>
      <c r="E28" s="182"/>
      <c r="F28" s="182"/>
      <c r="G28" s="182"/>
      <c r="H28" s="182"/>
      <c r="I28" s="182"/>
      <c r="J28" s="182"/>
      <c r="K28" s="182"/>
      <c r="L28" s="182"/>
      <c r="AG28" s="233" t="s">
        <v>273</v>
      </c>
      <c r="AI28" s="190">
        <f>82/88</f>
        <v>0.9318181818181818</v>
      </c>
    </row>
    <row r="29" spans="1:12" ht="18">
      <c r="A29" s="187"/>
      <c r="B29" s="674" t="s">
        <v>276</v>
      </c>
      <c r="C29" s="674"/>
      <c r="D29" s="182"/>
      <c r="E29" s="182"/>
      <c r="F29" s="182"/>
      <c r="G29" s="182"/>
      <c r="H29" s="674" t="s">
        <v>276</v>
      </c>
      <c r="I29" s="674"/>
      <c r="J29" s="674"/>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182</v>
      </c>
      <c r="B32" s="185"/>
      <c r="C32" s="186"/>
      <c r="D32" s="186"/>
      <c r="E32" s="186"/>
      <c r="F32" s="186"/>
      <c r="G32" s="186"/>
      <c r="H32" s="186"/>
      <c r="I32" s="186"/>
      <c r="J32" s="186"/>
      <c r="K32" s="186"/>
      <c r="L32" s="186"/>
    </row>
    <row r="33" spans="1:12" s="211" customFormat="1" ht="18.75" hidden="1">
      <c r="A33" s="237"/>
      <c r="B33" s="279" t="s">
        <v>183</v>
      </c>
      <c r="C33" s="279"/>
      <c r="D33" s="279"/>
      <c r="E33" s="236"/>
      <c r="F33" s="236"/>
      <c r="G33" s="236"/>
      <c r="H33" s="236"/>
      <c r="I33" s="236"/>
      <c r="J33" s="236"/>
      <c r="K33" s="236"/>
      <c r="L33" s="236"/>
    </row>
    <row r="34" spans="1:12" s="211" customFormat="1" ht="18.75" hidden="1">
      <c r="A34" s="237"/>
      <c r="B34" s="279" t="s">
        <v>184</v>
      </c>
      <c r="C34" s="279"/>
      <c r="D34" s="279"/>
      <c r="E34" s="279"/>
      <c r="F34" s="236"/>
      <c r="G34" s="236"/>
      <c r="H34" s="236"/>
      <c r="I34" s="236"/>
      <c r="J34" s="236"/>
      <c r="K34" s="236"/>
      <c r="L34" s="236"/>
    </row>
    <row r="35" spans="1:12" s="211" customFormat="1" ht="18.75" hidden="1">
      <c r="A35" s="237"/>
      <c r="B35" s="236" t="s">
        <v>185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10" t="s">
        <v>229</v>
      </c>
      <c r="B37" s="510"/>
      <c r="C37" s="510"/>
      <c r="D37" s="510"/>
      <c r="E37" s="210"/>
      <c r="F37" s="511" t="s">
        <v>230</v>
      </c>
      <c r="G37" s="511"/>
      <c r="H37" s="511"/>
      <c r="I37" s="511"/>
      <c r="J37" s="511"/>
      <c r="K37" s="511"/>
      <c r="L37" s="511"/>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693" t="s">
        <v>186</v>
      </c>
      <c r="B1" s="693"/>
      <c r="C1" s="693"/>
      <c r="D1" s="683" t="s">
        <v>352</v>
      </c>
      <c r="E1" s="683"/>
      <c r="F1" s="683"/>
      <c r="G1" s="683"/>
      <c r="H1" s="683"/>
      <c r="I1" s="170"/>
      <c r="J1" s="171" t="s">
        <v>346</v>
      </c>
      <c r="K1" s="280"/>
      <c r="L1" s="280"/>
    </row>
    <row r="2" spans="1:12" ht="15.75" customHeight="1">
      <c r="A2" s="697" t="s">
        <v>287</v>
      </c>
      <c r="B2" s="697"/>
      <c r="C2" s="697"/>
      <c r="D2" s="683"/>
      <c r="E2" s="683"/>
      <c r="F2" s="683"/>
      <c r="G2" s="683"/>
      <c r="H2" s="683"/>
      <c r="I2" s="170"/>
      <c r="J2" s="281" t="s">
        <v>288</v>
      </c>
      <c r="K2" s="281"/>
      <c r="L2" s="281"/>
    </row>
    <row r="3" spans="1:12" ht="18.75" customHeight="1">
      <c r="A3" s="603" t="s">
        <v>239</v>
      </c>
      <c r="B3" s="603"/>
      <c r="C3" s="603"/>
      <c r="D3" s="167"/>
      <c r="E3" s="167"/>
      <c r="F3" s="167"/>
      <c r="G3" s="167"/>
      <c r="H3" s="167"/>
      <c r="I3" s="170"/>
      <c r="J3" s="174" t="s">
        <v>345</v>
      </c>
      <c r="K3" s="174"/>
      <c r="L3" s="174"/>
    </row>
    <row r="4" spans="1:12" ht="15.75" customHeight="1">
      <c r="A4" s="694" t="s">
        <v>315</v>
      </c>
      <c r="B4" s="694"/>
      <c r="C4" s="694"/>
      <c r="D4" s="709"/>
      <c r="E4" s="709"/>
      <c r="F4" s="709"/>
      <c r="G4" s="709"/>
      <c r="H4" s="709"/>
      <c r="I4" s="170"/>
      <c r="J4" s="282" t="s">
        <v>280</v>
      </c>
      <c r="K4" s="282"/>
      <c r="L4" s="282"/>
    </row>
    <row r="5" spans="1:12" ht="15.75">
      <c r="A5" s="698"/>
      <c r="B5" s="698"/>
      <c r="C5" s="166"/>
      <c r="D5" s="170"/>
      <c r="E5" s="170"/>
      <c r="F5" s="170"/>
      <c r="G5" s="170"/>
      <c r="H5" s="283"/>
      <c r="I5" s="710" t="s">
        <v>316</v>
      </c>
      <c r="J5" s="710"/>
      <c r="K5" s="710"/>
      <c r="L5" s="710"/>
    </row>
    <row r="6" spans="1:12" ht="18.75" customHeight="1">
      <c r="A6" s="595" t="s">
        <v>53</v>
      </c>
      <c r="B6" s="596"/>
      <c r="C6" s="705" t="s">
        <v>187</v>
      </c>
      <c r="D6" s="616" t="s">
        <v>188</v>
      </c>
      <c r="E6" s="708"/>
      <c r="F6" s="617"/>
      <c r="G6" s="616" t="s">
        <v>189</v>
      </c>
      <c r="H6" s="708"/>
      <c r="I6" s="708"/>
      <c r="J6" s="708"/>
      <c r="K6" s="708"/>
      <c r="L6" s="617"/>
    </row>
    <row r="7" spans="1:12" ht="15.75" customHeight="1">
      <c r="A7" s="597"/>
      <c r="B7" s="598"/>
      <c r="C7" s="707"/>
      <c r="D7" s="616" t="s">
        <v>7</v>
      </c>
      <c r="E7" s="708"/>
      <c r="F7" s="617"/>
      <c r="G7" s="705" t="s">
        <v>30</v>
      </c>
      <c r="H7" s="616" t="s">
        <v>7</v>
      </c>
      <c r="I7" s="708"/>
      <c r="J7" s="708"/>
      <c r="K7" s="708"/>
      <c r="L7" s="617"/>
    </row>
    <row r="8" spans="1:12" ht="14.25" customHeight="1">
      <c r="A8" s="597"/>
      <c r="B8" s="598"/>
      <c r="C8" s="707"/>
      <c r="D8" s="705" t="s">
        <v>190</v>
      </c>
      <c r="E8" s="705" t="s">
        <v>191</v>
      </c>
      <c r="F8" s="705" t="s">
        <v>192</v>
      </c>
      <c r="G8" s="707"/>
      <c r="H8" s="705" t="s">
        <v>193</v>
      </c>
      <c r="I8" s="705" t="s">
        <v>194</v>
      </c>
      <c r="J8" s="705" t="s">
        <v>195</v>
      </c>
      <c r="K8" s="705" t="s">
        <v>196</v>
      </c>
      <c r="L8" s="705" t="s">
        <v>197</v>
      </c>
    </row>
    <row r="9" spans="1:12" ht="77.25" customHeight="1">
      <c r="A9" s="599"/>
      <c r="B9" s="600"/>
      <c r="C9" s="706"/>
      <c r="D9" s="706"/>
      <c r="E9" s="706"/>
      <c r="F9" s="706"/>
      <c r="G9" s="706"/>
      <c r="H9" s="706"/>
      <c r="I9" s="706"/>
      <c r="J9" s="706"/>
      <c r="K9" s="706"/>
      <c r="L9" s="706"/>
    </row>
    <row r="10" spans="1:12" s="271" customFormat="1" ht="16.5" customHeight="1">
      <c r="A10" s="699" t="s">
        <v>6</v>
      </c>
      <c r="B10" s="700"/>
      <c r="C10" s="220">
        <v>1</v>
      </c>
      <c r="D10" s="220">
        <v>2</v>
      </c>
      <c r="E10" s="220">
        <v>3</v>
      </c>
      <c r="F10" s="220">
        <v>4</v>
      </c>
      <c r="G10" s="220">
        <v>5</v>
      </c>
      <c r="H10" s="220">
        <v>6</v>
      </c>
      <c r="I10" s="220">
        <v>7</v>
      </c>
      <c r="J10" s="220">
        <v>8</v>
      </c>
      <c r="K10" s="221" t="s">
        <v>59</v>
      </c>
      <c r="L10" s="221" t="s">
        <v>79</v>
      </c>
    </row>
    <row r="11" spans="1:12" s="271" customFormat="1" ht="16.5" customHeight="1">
      <c r="A11" s="703" t="s">
        <v>284</v>
      </c>
      <c r="B11" s="704"/>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701" t="s">
        <v>285</v>
      </c>
      <c r="B12" s="702"/>
      <c r="C12" s="224">
        <v>12</v>
      </c>
      <c r="D12" s="224">
        <v>0</v>
      </c>
      <c r="E12" s="224">
        <v>1</v>
      </c>
      <c r="F12" s="224">
        <v>11</v>
      </c>
      <c r="G12" s="224">
        <v>10</v>
      </c>
      <c r="H12" s="224">
        <v>0</v>
      </c>
      <c r="I12" s="224">
        <v>0</v>
      </c>
      <c r="J12" s="224">
        <v>0</v>
      </c>
      <c r="K12" s="224">
        <v>6</v>
      </c>
      <c r="L12" s="224">
        <v>4</v>
      </c>
    </row>
    <row r="13" spans="1:32" s="271" customFormat="1" ht="16.5" customHeight="1">
      <c r="A13" s="695" t="s">
        <v>30</v>
      </c>
      <c r="B13" s="696"/>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253</v>
      </c>
    </row>
    <row r="14" spans="1:37" s="271" customFormat="1" ht="16.5" customHeight="1">
      <c r="A14" s="274" t="s">
        <v>0</v>
      </c>
      <c r="B14" s="198" t="s">
        <v>116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254</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255</v>
      </c>
      <c r="C17" s="226">
        <f t="shared" si="2"/>
        <v>1</v>
      </c>
      <c r="D17" s="231">
        <v>0</v>
      </c>
      <c r="E17" s="231">
        <v>0</v>
      </c>
      <c r="F17" s="231">
        <v>1</v>
      </c>
      <c r="G17" s="226">
        <f t="shared" si="1"/>
        <v>1</v>
      </c>
      <c r="H17" s="231">
        <v>0</v>
      </c>
      <c r="I17" s="231">
        <v>0</v>
      </c>
      <c r="J17" s="273">
        <v>0</v>
      </c>
      <c r="K17" s="273">
        <v>0</v>
      </c>
      <c r="L17" s="273">
        <v>1</v>
      </c>
      <c r="M17" s="285"/>
      <c r="AF17" s="199" t="s">
        <v>256</v>
      </c>
    </row>
    <row r="18" spans="1:14" s="271" customFormat="1" ht="15.75" customHeight="1">
      <c r="A18" s="200">
        <v>3</v>
      </c>
      <c r="B18" s="68" t="s">
        <v>257</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258</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259</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260</v>
      </c>
      <c r="C21" s="226">
        <f t="shared" si="2"/>
        <v>0</v>
      </c>
      <c r="D21" s="231">
        <v>0</v>
      </c>
      <c r="E21" s="231">
        <v>0</v>
      </c>
      <c r="F21" s="231">
        <v>0</v>
      </c>
      <c r="G21" s="226">
        <f t="shared" si="1"/>
        <v>0</v>
      </c>
      <c r="H21" s="231">
        <v>0</v>
      </c>
      <c r="I21" s="231">
        <v>0</v>
      </c>
      <c r="J21" s="273">
        <v>0</v>
      </c>
      <c r="K21" s="273">
        <v>0</v>
      </c>
      <c r="L21" s="273">
        <v>0</v>
      </c>
      <c r="M21" s="285"/>
      <c r="AJ21" s="271" t="s">
        <v>261</v>
      </c>
      <c r="AK21" s="271" t="s">
        <v>262</v>
      </c>
      <c r="AL21" s="271" t="s">
        <v>263</v>
      </c>
      <c r="AM21" s="199" t="s">
        <v>264</v>
      </c>
    </row>
    <row r="22" spans="1:39" s="271" customFormat="1" ht="15.75" customHeight="1">
      <c r="A22" s="200">
        <v>7</v>
      </c>
      <c r="B22" s="68" t="s">
        <v>265</v>
      </c>
      <c r="C22" s="226">
        <f t="shared" si="2"/>
        <v>0</v>
      </c>
      <c r="D22" s="231">
        <v>0</v>
      </c>
      <c r="E22" s="231">
        <v>0</v>
      </c>
      <c r="F22" s="231">
        <v>0</v>
      </c>
      <c r="G22" s="226">
        <f t="shared" si="1"/>
        <v>0</v>
      </c>
      <c r="H22" s="231">
        <v>0</v>
      </c>
      <c r="I22" s="231">
        <v>0</v>
      </c>
      <c r="J22" s="273">
        <v>0</v>
      </c>
      <c r="K22" s="273">
        <v>0</v>
      </c>
      <c r="L22" s="273">
        <v>0</v>
      </c>
      <c r="M22" s="285"/>
      <c r="N22" s="178"/>
      <c r="AM22" s="199" t="s">
        <v>266</v>
      </c>
    </row>
    <row r="23" spans="1:13" s="271" customFormat="1" ht="15.75" customHeight="1">
      <c r="A23" s="200">
        <v>8</v>
      </c>
      <c r="B23" s="68" t="s">
        <v>267</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268</v>
      </c>
      <c r="C24" s="226">
        <f t="shared" si="2"/>
        <v>0</v>
      </c>
      <c r="D24" s="231">
        <v>0</v>
      </c>
      <c r="E24" s="231">
        <v>0</v>
      </c>
      <c r="F24" s="231">
        <v>0</v>
      </c>
      <c r="G24" s="226">
        <f t="shared" si="1"/>
        <v>0</v>
      </c>
      <c r="H24" s="231">
        <v>0</v>
      </c>
      <c r="I24" s="231">
        <v>0</v>
      </c>
      <c r="J24" s="273">
        <v>0</v>
      </c>
      <c r="K24" s="273">
        <v>0</v>
      </c>
      <c r="L24" s="273">
        <v>0</v>
      </c>
      <c r="M24" s="285"/>
      <c r="AJ24" s="271" t="s">
        <v>261</v>
      </c>
    </row>
    <row r="25" spans="1:36" s="271" customFormat="1" ht="15.75" customHeight="1">
      <c r="A25" s="200">
        <v>10</v>
      </c>
      <c r="B25" s="68" t="s">
        <v>269</v>
      </c>
      <c r="C25" s="226">
        <f t="shared" si="2"/>
        <v>1</v>
      </c>
      <c r="D25" s="231">
        <v>0</v>
      </c>
      <c r="E25" s="231">
        <v>0</v>
      </c>
      <c r="F25" s="231">
        <v>1</v>
      </c>
      <c r="G25" s="226">
        <f t="shared" si="1"/>
        <v>1</v>
      </c>
      <c r="H25" s="231">
        <v>0</v>
      </c>
      <c r="I25" s="231">
        <v>0</v>
      </c>
      <c r="J25" s="273">
        <v>0</v>
      </c>
      <c r="K25" s="273">
        <v>0</v>
      </c>
      <c r="L25" s="273">
        <v>1</v>
      </c>
      <c r="M25" s="285"/>
      <c r="AJ25" s="199" t="s">
        <v>270</v>
      </c>
    </row>
    <row r="26" spans="1:44" s="271" customFormat="1" ht="15.75" customHeight="1">
      <c r="A26" s="200">
        <v>11</v>
      </c>
      <c r="B26" s="68" t="s">
        <v>271</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625" t="s">
        <v>272</v>
      </c>
      <c r="B28" s="625"/>
      <c r="C28" s="625"/>
      <c r="D28" s="625"/>
      <c r="E28" s="625"/>
      <c r="F28" s="182"/>
      <c r="G28" s="181"/>
      <c r="H28" s="294" t="s">
        <v>317</v>
      </c>
      <c r="I28" s="295"/>
      <c r="J28" s="295"/>
      <c r="K28" s="295"/>
      <c r="L28" s="295"/>
      <c r="AG28" s="233" t="s">
        <v>273</v>
      </c>
      <c r="AI28" s="190">
        <f>82/88</f>
        <v>0.9318181818181818</v>
      </c>
    </row>
    <row r="29" spans="1:12" ht="15" customHeight="1">
      <c r="A29" s="615" t="s">
        <v>4</v>
      </c>
      <c r="B29" s="615"/>
      <c r="C29" s="615"/>
      <c r="D29" s="615"/>
      <c r="E29" s="615"/>
      <c r="F29" s="182"/>
      <c r="G29" s="183"/>
      <c r="H29" s="618" t="s">
        <v>139</v>
      </c>
      <c r="I29" s="618"/>
      <c r="J29" s="618"/>
      <c r="K29" s="618"/>
      <c r="L29" s="618"/>
    </row>
    <row r="30" spans="1:14" s="170" customFormat="1" ht="18.75">
      <c r="A30" s="612"/>
      <c r="B30" s="612"/>
      <c r="C30" s="612"/>
      <c r="D30" s="612"/>
      <c r="E30" s="612"/>
      <c r="F30" s="296"/>
      <c r="G30" s="182"/>
      <c r="H30" s="613"/>
      <c r="I30" s="613"/>
      <c r="J30" s="613"/>
      <c r="K30" s="613"/>
      <c r="L30" s="613"/>
      <c r="M30" s="297"/>
      <c r="N30" s="297"/>
    </row>
    <row r="31" spans="1:12" ht="18">
      <c r="A31" s="182"/>
      <c r="B31" s="182"/>
      <c r="C31" s="182"/>
      <c r="D31" s="182"/>
      <c r="E31" s="182"/>
      <c r="F31" s="182"/>
      <c r="G31" s="182"/>
      <c r="H31" s="182"/>
      <c r="I31" s="182"/>
      <c r="J31" s="182"/>
      <c r="K31" s="182"/>
      <c r="L31" s="298"/>
    </row>
    <row r="32" spans="1:12" ht="18">
      <c r="A32" s="182"/>
      <c r="B32" s="674" t="s">
        <v>276</v>
      </c>
      <c r="C32" s="674"/>
      <c r="D32" s="674"/>
      <c r="E32" s="674"/>
      <c r="F32" s="182"/>
      <c r="G32" s="182"/>
      <c r="H32" s="182"/>
      <c r="I32" s="674" t="s">
        <v>276</v>
      </c>
      <c r="J32" s="674"/>
      <c r="K32" s="674"/>
      <c r="L32" s="298"/>
    </row>
    <row r="33" spans="1:12" ht="10.5" customHeight="1">
      <c r="A33" s="182"/>
      <c r="B33" s="182"/>
      <c r="C33" s="299" t="s">
        <v>275</v>
      </c>
      <c r="D33" s="299"/>
      <c r="E33" s="299"/>
      <c r="F33" s="299"/>
      <c r="G33" s="299"/>
      <c r="H33" s="299"/>
      <c r="I33" s="299"/>
      <c r="J33" s="300" t="s">
        <v>275</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711" t="s">
        <v>198</v>
      </c>
      <c r="C40" s="711"/>
      <c r="D40" s="711"/>
      <c r="E40" s="711"/>
      <c r="F40" s="711"/>
      <c r="G40" s="303"/>
      <c r="H40" s="301"/>
      <c r="I40" s="301"/>
      <c r="J40" s="301"/>
      <c r="K40" s="301"/>
      <c r="L40" s="301"/>
      <c r="M40" s="265"/>
      <c r="N40" s="265"/>
      <c r="O40" s="265"/>
      <c r="P40" s="265"/>
    </row>
    <row r="41" spans="1:12" ht="12.75" customHeight="1" hidden="1">
      <c r="A41" s="182"/>
      <c r="B41" s="279" t="s">
        <v>199</v>
      </c>
      <c r="C41" s="304"/>
      <c r="D41" s="304"/>
      <c r="E41" s="304"/>
      <c r="F41" s="304"/>
      <c r="G41" s="182"/>
      <c r="H41" s="301"/>
      <c r="I41" s="301"/>
      <c r="J41" s="301"/>
      <c r="K41" s="301"/>
      <c r="L41" s="301"/>
    </row>
    <row r="42" spans="1:12" ht="12.75" customHeight="1" hidden="1">
      <c r="A42" s="182"/>
      <c r="B42" s="236" t="s">
        <v>200</v>
      </c>
      <c r="C42" s="304"/>
      <c r="D42" s="304"/>
      <c r="E42" s="304"/>
      <c r="F42" s="304"/>
      <c r="G42" s="182"/>
      <c r="H42" s="301"/>
      <c r="I42" s="301"/>
      <c r="J42" s="301"/>
      <c r="K42" s="301"/>
      <c r="L42" s="301"/>
    </row>
    <row r="43" spans="1:12" ht="18.75">
      <c r="A43" s="510" t="s">
        <v>318</v>
      </c>
      <c r="B43" s="510"/>
      <c r="C43" s="510"/>
      <c r="D43" s="510"/>
      <c r="E43" s="510"/>
      <c r="F43" s="182"/>
      <c r="G43" s="301"/>
      <c r="H43" s="511" t="s">
        <v>230</v>
      </c>
      <c r="I43" s="511"/>
      <c r="J43" s="511"/>
      <c r="K43" s="511"/>
      <c r="L43" s="511"/>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606" t="s">
        <v>201</v>
      </c>
      <c r="B1" s="606"/>
      <c r="C1" s="606"/>
      <c r="D1" s="606"/>
      <c r="E1" s="306"/>
      <c r="F1" s="601" t="s">
        <v>353</v>
      </c>
      <c r="G1" s="601"/>
      <c r="H1" s="601"/>
      <c r="I1" s="601"/>
      <c r="J1" s="601"/>
      <c r="K1" s="601"/>
      <c r="L1" s="601"/>
      <c r="M1" s="601"/>
      <c r="N1" s="601"/>
      <c r="O1" s="601"/>
      <c r="P1" s="307" t="s">
        <v>277</v>
      </c>
      <c r="Q1" s="308"/>
      <c r="R1" s="308"/>
      <c r="S1" s="308"/>
      <c r="T1" s="308"/>
    </row>
    <row r="2" spans="1:20" s="177" customFormat="1" ht="20.25" customHeight="1">
      <c r="A2" s="713" t="s">
        <v>287</v>
      </c>
      <c r="B2" s="713"/>
      <c r="C2" s="713"/>
      <c r="D2" s="713"/>
      <c r="E2" s="306"/>
      <c r="F2" s="601"/>
      <c r="G2" s="601"/>
      <c r="H2" s="601"/>
      <c r="I2" s="601"/>
      <c r="J2" s="601"/>
      <c r="K2" s="601"/>
      <c r="L2" s="601"/>
      <c r="M2" s="601"/>
      <c r="N2" s="601"/>
      <c r="O2" s="601"/>
      <c r="P2" s="308" t="s">
        <v>319</v>
      </c>
      <c r="Q2" s="308"/>
      <c r="R2" s="308"/>
      <c r="S2" s="308"/>
      <c r="T2" s="308"/>
    </row>
    <row r="3" spans="1:20" s="177" customFormat="1" ht="15" customHeight="1">
      <c r="A3" s="713" t="s">
        <v>239</v>
      </c>
      <c r="B3" s="713"/>
      <c r="C3" s="713"/>
      <c r="D3" s="713"/>
      <c r="E3" s="306"/>
      <c r="F3" s="601"/>
      <c r="G3" s="601"/>
      <c r="H3" s="601"/>
      <c r="I3" s="601"/>
      <c r="J3" s="601"/>
      <c r="K3" s="601"/>
      <c r="L3" s="601"/>
      <c r="M3" s="601"/>
      <c r="N3" s="601"/>
      <c r="O3" s="601"/>
      <c r="P3" s="307" t="s">
        <v>345</v>
      </c>
      <c r="Q3" s="307"/>
      <c r="R3" s="307"/>
      <c r="S3" s="309"/>
      <c r="T3" s="309"/>
    </row>
    <row r="4" spans="1:20" s="177" customFormat="1" ht="15.75" customHeight="1">
      <c r="A4" s="712" t="s">
        <v>320</v>
      </c>
      <c r="B4" s="712"/>
      <c r="C4" s="712"/>
      <c r="D4" s="712"/>
      <c r="E4" s="307"/>
      <c r="F4" s="601"/>
      <c r="G4" s="601"/>
      <c r="H4" s="601"/>
      <c r="I4" s="601"/>
      <c r="J4" s="601"/>
      <c r="K4" s="601"/>
      <c r="L4" s="601"/>
      <c r="M4" s="601"/>
      <c r="N4" s="601"/>
      <c r="O4" s="601"/>
      <c r="P4" s="308" t="s">
        <v>289</v>
      </c>
      <c r="Q4" s="307"/>
      <c r="R4" s="307"/>
      <c r="S4" s="309"/>
      <c r="T4" s="309"/>
    </row>
    <row r="5" spans="1:18" s="177" customFormat="1" ht="24" customHeight="1">
      <c r="A5" s="310"/>
      <c r="B5" s="310"/>
      <c r="C5" s="310"/>
      <c r="F5" s="714"/>
      <c r="G5" s="714"/>
      <c r="H5" s="714"/>
      <c r="I5" s="714"/>
      <c r="J5" s="714"/>
      <c r="K5" s="714"/>
      <c r="L5" s="714"/>
      <c r="M5" s="714"/>
      <c r="N5" s="714"/>
      <c r="O5" s="714"/>
      <c r="P5" s="311" t="s">
        <v>321</v>
      </c>
      <c r="Q5" s="312"/>
      <c r="R5" s="312"/>
    </row>
    <row r="6" spans="1:20" s="313" customFormat="1" ht="21.75" customHeight="1">
      <c r="A6" s="725" t="s">
        <v>53</v>
      </c>
      <c r="B6" s="726"/>
      <c r="C6" s="609" t="s">
        <v>31</v>
      </c>
      <c r="D6" s="593"/>
      <c r="E6" s="609" t="s">
        <v>7</v>
      </c>
      <c r="F6" s="717"/>
      <c r="G6" s="717"/>
      <c r="H6" s="717"/>
      <c r="I6" s="717"/>
      <c r="J6" s="717"/>
      <c r="K6" s="717"/>
      <c r="L6" s="717"/>
      <c r="M6" s="717"/>
      <c r="N6" s="717"/>
      <c r="O6" s="717"/>
      <c r="P6" s="717"/>
      <c r="Q6" s="717"/>
      <c r="R6" s="717"/>
      <c r="S6" s="717"/>
      <c r="T6" s="593"/>
    </row>
    <row r="7" spans="1:21" s="313" customFormat="1" ht="22.5" customHeight="1">
      <c r="A7" s="727"/>
      <c r="B7" s="728"/>
      <c r="C7" s="626" t="s">
        <v>322</v>
      </c>
      <c r="D7" s="626" t="s">
        <v>323</v>
      </c>
      <c r="E7" s="609" t="s">
        <v>202</v>
      </c>
      <c r="F7" s="720"/>
      <c r="G7" s="720"/>
      <c r="H7" s="720"/>
      <c r="I7" s="720"/>
      <c r="J7" s="720"/>
      <c r="K7" s="720"/>
      <c r="L7" s="721"/>
      <c r="M7" s="609" t="s">
        <v>324</v>
      </c>
      <c r="N7" s="717"/>
      <c r="O7" s="717"/>
      <c r="P7" s="717"/>
      <c r="Q7" s="717"/>
      <c r="R7" s="717"/>
      <c r="S7" s="717"/>
      <c r="T7" s="593"/>
      <c r="U7" s="314"/>
    </row>
    <row r="8" spans="1:20" s="313" customFormat="1" ht="42.75" customHeight="1">
      <c r="A8" s="727"/>
      <c r="B8" s="728"/>
      <c r="C8" s="627"/>
      <c r="D8" s="627"/>
      <c r="E8" s="590" t="s">
        <v>325</v>
      </c>
      <c r="F8" s="590"/>
      <c r="G8" s="609" t="s">
        <v>326</v>
      </c>
      <c r="H8" s="717"/>
      <c r="I8" s="717"/>
      <c r="J8" s="717"/>
      <c r="K8" s="717"/>
      <c r="L8" s="593"/>
      <c r="M8" s="590" t="s">
        <v>327</v>
      </c>
      <c r="N8" s="590"/>
      <c r="O8" s="609" t="s">
        <v>326</v>
      </c>
      <c r="P8" s="717"/>
      <c r="Q8" s="717"/>
      <c r="R8" s="717"/>
      <c r="S8" s="717"/>
      <c r="T8" s="593"/>
    </row>
    <row r="9" spans="1:20" s="313" customFormat="1" ht="35.25" customHeight="1">
      <c r="A9" s="727"/>
      <c r="B9" s="728"/>
      <c r="C9" s="627"/>
      <c r="D9" s="627"/>
      <c r="E9" s="626" t="s">
        <v>203</v>
      </c>
      <c r="F9" s="626" t="s">
        <v>204</v>
      </c>
      <c r="G9" s="718" t="s">
        <v>205</v>
      </c>
      <c r="H9" s="719"/>
      <c r="I9" s="718" t="s">
        <v>206</v>
      </c>
      <c r="J9" s="719"/>
      <c r="K9" s="718" t="s">
        <v>207</v>
      </c>
      <c r="L9" s="719"/>
      <c r="M9" s="626" t="s">
        <v>208</v>
      </c>
      <c r="N9" s="626" t="s">
        <v>204</v>
      </c>
      <c r="O9" s="718" t="s">
        <v>205</v>
      </c>
      <c r="P9" s="719"/>
      <c r="Q9" s="718" t="s">
        <v>209</v>
      </c>
      <c r="R9" s="719"/>
      <c r="S9" s="718" t="s">
        <v>210</v>
      </c>
      <c r="T9" s="719"/>
    </row>
    <row r="10" spans="1:20" s="313" customFormat="1" ht="25.5" customHeight="1">
      <c r="A10" s="718"/>
      <c r="B10" s="719"/>
      <c r="C10" s="628"/>
      <c r="D10" s="628"/>
      <c r="E10" s="628"/>
      <c r="F10" s="628"/>
      <c r="G10" s="215" t="s">
        <v>208</v>
      </c>
      <c r="H10" s="215" t="s">
        <v>204</v>
      </c>
      <c r="I10" s="219" t="s">
        <v>208</v>
      </c>
      <c r="J10" s="215" t="s">
        <v>204</v>
      </c>
      <c r="K10" s="219" t="s">
        <v>208</v>
      </c>
      <c r="L10" s="215" t="s">
        <v>204</v>
      </c>
      <c r="M10" s="628"/>
      <c r="N10" s="628"/>
      <c r="O10" s="215" t="s">
        <v>208</v>
      </c>
      <c r="P10" s="215" t="s">
        <v>204</v>
      </c>
      <c r="Q10" s="219" t="s">
        <v>208</v>
      </c>
      <c r="R10" s="215" t="s">
        <v>204</v>
      </c>
      <c r="S10" s="219" t="s">
        <v>208</v>
      </c>
      <c r="T10" s="215" t="s">
        <v>204</v>
      </c>
    </row>
    <row r="11" spans="1:32" s="222" customFormat="1" ht="12.75">
      <c r="A11" s="715" t="s">
        <v>6</v>
      </c>
      <c r="B11" s="716"/>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253</v>
      </c>
    </row>
    <row r="12" spans="1:20" s="222" customFormat="1" ht="20.25" customHeight="1">
      <c r="A12" s="731" t="s">
        <v>309</v>
      </c>
      <c r="B12" s="732"/>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729" t="s">
        <v>285</v>
      </c>
      <c r="B13" s="730"/>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722" t="s">
        <v>30</v>
      </c>
      <c r="B14" s="723"/>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116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254</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256</v>
      </c>
    </row>
    <row r="18" spans="1:20" s="178" customFormat="1" ht="15.75" customHeight="1">
      <c r="A18" s="200">
        <v>2</v>
      </c>
      <c r="B18" s="68" t="s">
        <v>286</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257</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258</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259</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261</v>
      </c>
      <c r="AK21" s="178" t="s">
        <v>262</v>
      </c>
      <c r="AL21" s="178" t="s">
        <v>263</v>
      </c>
      <c r="AM21" s="199" t="s">
        <v>264</v>
      </c>
    </row>
    <row r="22" spans="1:39" s="178" customFormat="1" ht="15.75" customHeight="1">
      <c r="A22" s="200">
        <v>6</v>
      </c>
      <c r="B22" s="68" t="s">
        <v>260</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266</v>
      </c>
    </row>
    <row r="23" spans="1:20" s="178" customFormat="1" ht="15.75" customHeight="1">
      <c r="A23" s="200">
        <v>7</v>
      </c>
      <c r="B23" s="68" t="s">
        <v>265</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267</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261</v>
      </c>
    </row>
    <row r="25" spans="1:36" s="178" customFormat="1" ht="15.75" customHeight="1">
      <c r="A25" s="200">
        <v>9</v>
      </c>
      <c r="B25" s="68" t="s">
        <v>268</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270</v>
      </c>
    </row>
    <row r="26" spans="1:44" s="178" customFormat="1" ht="15.75" customHeight="1">
      <c r="A26" s="200">
        <v>10</v>
      </c>
      <c r="B26" s="68" t="s">
        <v>269</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271</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273</v>
      </c>
      <c r="AI28" s="190">
        <f>82/88</f>
        <v>0.9318181818181818</v>
      </c>
    </row>
    <row r="29" spans="1:20" ht="15.75" customHeight="1">
      <c r="A29" s="180"/>
      <c r="B29" s="625" t="s">
        <v>272</v>
      </c>
      <c r="C29" s="625"/>
      <c r="D29" s="625"/>
      <c r="E29" s="625"/>
      <c r="F29" s="625"/>
      <c r="G29" s="625"/>
      <c r="H29" s="181"/>
      <c r="I29" s="181"/>
      <c r="J29" s="182"/>
      <c r="K29" s="181"/>
      <c r="L29" s="630" t="s">
        <v>272</v>
      </c>
      <c r="M29" s="630"/>
      <c r="N29" s="630"/>
      <c r="O29" s="630"/>
      <c r="P29" s="630"/>
      <c r="Q29" s="630"/>
      <c r="R29" s="630"/>
      <c r="S29" s="630"/>
      <c r="T29" s="630"/>
    </row>
    <row r="30" spans="1:20" ht="15" customHeight="1">
      <c r="A30" s="180"/>
      <c r="B30" s="615" t="s">
        <v>35</v>
      </c>
      <c r="C30" s="615"/>
      <c r="D30" s="615"/>
      <c r="E30" s="615"/>
      <c r="F30" s="615"/>
      <c r="G30" s="615"/>
      <c r="H30" s="183"/>
      <c r="I30" s="183"/>
      <c r="J30" s="183"/>
      <c r="K30" s="183"/>
      <c r="L30" s="618" t="s">
        <v>228</v>
      </c>
      <c r="M30" s="618"/>
      <c r="N30" s="618"/>
      <c r="O30" s="618"/>
      <c r="P30" s="618"/>
      <c r="Q30" s="618"/>
      <c r="R30" s="618"/>
      <c r="S30" s="618"/>
      <c r="T30" s="618"/>
    </row>
    <row r="31" spans="1:20" s="320" customFormat="1" ht="18.75">
      <c r="A31" s="318"/>
      <c r="B31" s="612"/>
      <c r="C31" s="612"/>
      <c r="D31" s="612"/>
      <c r="E31" s="612"/>
      <c r="F31" s="612"/>
      <c r="G31" s="319"/>
      <c r="H31" s="319"/>
      <c r="I31" s="319"/>
      <c r="J31" s="319"/>
      <c r="K31" s="319"/>
      <c r="L31" s="613"/>
      <c r="M31" s="613"/>
      <c r="N31" s="613"/>
      <c r="O31" s="613"/>
      <c r="P31" s="613"/>
      <c r="Q31" s="613"/>
      <c r="R31" s="613"/>
      <c r="S31" s="613"/>
      <c r="T31" s="613"/>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724" t="s">
        <v>276</v>
      </c>
      <c r="C33" s="724"/>
      <c r="D33" s="724"/>
      <c r="E33" s="724"/>
      <c r="F33" s="724"/>
      <c r="G33" s="321"/>
      <c r="H33" s="321"/>
      <c r="I33" s="321"/>
      <c r="J33" s="321"/>
      <c r="K33" s="321"/>
      <c r="L33" s="321"/>
      <c r="M33" s="321"/>
      <c r="N33" s="321"/>
      <c r="O33" s="724" t="s">
        <v>276</v>
      </c>
      <c r="P33" s="724"/>
      <c r="Q33" s="724"/>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198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199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211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10" t="s">
        <v>229</v>
      </c>
      <c r="C39" s="510"/>
      <c r="D39" s="510"/>
      <c r="E39" s="510"/>
      <c r="F39" s="510"/>
      <c r="G39" s="510"/>
      <c r="H39" s="182"/>
      <c r="I39" s="182"/>
      <c r="J39" s="182"/>
      <c r="K39" s="182"/>
      <c r="L39" s="511" t="s">
        <v>230</v>
      </c>
      <c r="M39" s="511"/>
      <c r="N39" s="511"/>
      <c r="O39" s="511"/>
      <c r="P39" s="511"/>
      <c r="Q39" s="511"/>
      <c r="R39" s="511"/>
      <c r="S39" s="511"/>
      <c r="T39" s="511"/>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F1:O4"/>
    <mergeCell ref="O33:Q33"/>
    <mergeCell ref="M7:T7"/>
    <mergeCell ref="A6:B10"/>
    <mergeCell ref="G9:H9"/>
    <mergeCell ref="D7:D10"/>
    <mergeCell ref="C6:D6"/>
    <mergeCell ref="A13:B13"/>
    <mergeCell ref="A12:B12"/>
    <mergeCell ref="G8:L8"/>
    <mergeCell ref="B39:G39"/>
    <mergeCell ref="L29:T29"/>
    <mergeCell ref="L30:T30"/>
    <mergeCell ref="L39:T39"/>
    <mergeCell ref="B30:G30"/>
    <mergeCell ref="B29:G29"/>
    <mergeCell ref="B33:F33"/>
    <mergeCell ref="N9:N10"/>
    <mergeCell ref="O9:P9"/>
    <mergeCell ref="B31:F31"/>
    <mergeCell ref="L31:T31"/>
    <mergeCell ref="K9:L9"/>
    <mergeCell ref="E9:E10"/>
    <mergeCell ref="Q9:R9"/>
    <mergeCell ref="C7:C10"/>
    <mergeCell ref="I9:J9"/>
    <mergeCell ref="A14:B14"/>
    <mergeCell ref="F5:O5"/>
    <mergeCell ref="A11:B11"/>
    <mergeCell ref="O8:T8"/>
    <mergeCell ref="E8:F8"/>
    <mergeCell ref="S9:T9"/>
    <mergeCell ref="F9:F10"/>
    <mergeCell ref="E7:L7"/>
    <mergeCell ref="E6:T6"/>
    <mergeCell ref="M8:N8"/>
    <mergeCell ref="M9:M10"/>
    <mergeCell ref="A1:D1"/>
    <mergeCell ref="A4:D4"/>
    <mergeCell ref="A2:D2"/>
    <mergeCell ref="A3:D3"/>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Microsoft Windows</cp:lastModifiedBy>
  <cp:lastPrinted>2016-09-08T00:28:10Z</cp:lastPrinted>
  <dcterms:created xsi:type="dcterms:W3CDTF">2004-03-07T02:36:29Z</dcterms:created>
  <dcterms:modified xsi:type="dcterms:W3CDTF">2016-09-08T01:39:39Z</dcterms:modified>
  <cp:category/>
  <cp:version/>
  <cp:contentType/>
  <cp:contentStatus/>
</cp:coreProperties>
</file>